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ttps://cumccolumbia-my.sharepoint.com/personal/kdb2146_cumc_columbia_edu/Documents/abstracts presentations/Global 2020/Trinidad 7-31-20/"/>
    </mc:Choice>
  </mc:AlternateContent>
  <xr:revisionPtr revIDLastSave="0" documentId="14_{A1092649-4894-424C-86BF-8BA2AB307285}" xr6:coauthVersionLast="36" xr6:coauthVersionMax="36" xr10:uidLastSave="{00000000-0000-0000-0000-000000000000}"/>
  <bookViews>
    <workbookView xWindow="0" yWindow="465" windowWidth="28800" windowHeight="16275" xr2:uid="{00000000-000D-0000-FFFF-FFFF00000000}"/>
  </bookViews>
  <sheets>
    <sheet name="Product Info" sheetId="1" r:id="rId1"/>
    <sheet name="Scenario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hbyUGjjF0/xVhAgldDwIF0P2C5zA=="/>
    </ext>
  </extLst>
</workbook>
</file>

<file path=xl/calcChain.xml><?xml version="1.0" encoding="utf-8"?>
<calcChain xmlns="http://schemas.openxmlformats.org/spreadsheetml/2006/main">
  <c r="AI21" i="1" l="1"/>
  <c r="Y21" i="1"/>
  <c r="L21" i="1"/>
  <c r="K21" i="1"/>
  <c r="J21" i="1"/>
  <c r="H21" i="1"/>
  <c r="F21" i="1"/>
  <c r="E21" i="1"/>
  <c r="P16" i="1"/>
  <c r="M16" i="1"/>
  <c r="AM7" i="1"/>
  <c r="AJ7" i="1"/>
  <c r="H7" i="1"/>
  <c r="D7" i="1"/>
  <c r="AH3" i="1"/>
  <c r="AD3" i="1"/>
  <c r="AA3" i="1"/>
  <c r="R3" i="1"/>
  <c r="L3" i="1"/>
  <c r="AS2" i="1"/>
  <c r="AR2" i="1"/>
  <c r="AQ2" i="1"/>
  <c r="AO2" i="1"/>
  <c r="AN2" i="1"/>
  <c r="AM2" i="1"/>
  <c r="AL2" i="1"/>
  <c r="AK2" i="1"/>
  <c r="AJ2" i="1"/>
  <c r="AI2" i="1"/>
  <c r="AG2" i="1"/>
  <c r="AE2" i="1"/>
  <c r="AD2" i="1"/>
  <c r="AC2" i="1"/>
  <c r="Z2" i="1"/>
  <c r="Y2" i="1"/>
  <c r="X2" i="1"/>
  <c r="W2" i="1"/>
  <c r="V2" i="1"/>
  <c r="T2" i="1"/>
  <c r="R2" i="1"/>
  <c r="Q2" i="1"/>
  <c r="P2" i="1"/>
  <c r="N2" i="1"/>
  <c r="L2" i="1"/>
  <c r="K2" i="1"/>
  <c r="J2" i="1"/>
  <c r="I2" i="1"/>
  <c r="H2" i="1"/>
  <c r="G2" i="1"/>
  <c r="F2" i="1"/>
  <c r="E2" i="1"/>
  <c r="C2" i="1"/>
  <c r="B2" i="1"/>
</calcChain>
</file>

<file path=xl/sharedStrings.xml><?xml version="1.0" encoding="utf-8"?>
<sst xmlns="http://schemas.openxmlformats.org/spreadsheetml/2006/main" count="697" uniqueCount="290">
  <si>
    <t>Provider</t>
  </si>
  <si>
    <t>3D Systems- Simbionix</t>
  </si>
  <si>
    <t>Allego</t>
  </si>
  <si>
    <t>Aquifer</t>
  </si>
  <si>
    <t>Anesoft</t>
  </si>
  <si>
    <t>ArchieMD: Medrills</t>
  </si>
  <si>
    <t>BodyInteract</t>
  </si>
  <si>
    <t>CAE</t>
  </si>
  <si>
    <t>Case X</t>
  </si>
  <si>
    <t>DxR Clinician</t>
  </si>
  <si>
    <t>EMS</t>
  </si>
  <si>
    <t>EnhancedLearn</t>
  </si>
  <si>
    <t>Health Scholars</t>
  </si>
  <si>
    <t>iHuman</t>
  </si>
  <si>
    <t>KbPort</t>
  </si>
  <si>
    <t>Kognito</t>
  </si>
  <si>
    <t>Laerdal</t>
  </si>
  <si>
    <t>Medical-X</t>
  </si>
  <si>
    <t>NextGenU</t>
  </si>
  <si>
    <t>OMS</t>
  </si>
  <si>
    <t>Open Pediatrics</t>
  </si>
  <si>
    <t>OSF Healthcare Apps</t>
  </si>
  <si>
    <t>Practical Clinical Skills</t>
  </si>
  <si>
    <t>Proceduralist</t>
  </si>
  <si>
    <t>Ryerson</t>
  </si>
  <si>
    <t>Sentinel City</t>
  </si>
  <si>
    <t>Shadow Health</t>
  </si>
  <si>
    <t>SimInsights</t>
  </si>
  <si>
    <t>SimTabs</t>
  </si>
  <si>
    <t>SIMTICS</t>
  </si>
  <si>
    <t>SonoSim</t>
  </si>
  <si>
    <t>TrueLearn Testing Bank</t>
  </si>
  <si>
    <t>UCLA Team Training</t>
  </si>
  <si>
    <t>UbiSimVR</t>
  </si>
  <si>
    <t>UMedic</t>
  </si>
  <si>
    <t>vHealthcare</t>
  </si>
  <si>
    <t>VirtualMedSchool</t>
  </si>
  <si>
    <t>SSH</t>
  </si>
  <si>
    <t>INACSL</t>
  </si>
  <si>
    <t>CAN Sim</t>
  </si>
  <si>
    <t>Simulation Canada</t>
  </si>
  <si>
    <t>AAMC</t>
  </si>
  <si>
    <t>ACS AEI</t>
  </si>
  <si>
    <t>Quick ICU Training</t>
  </si>
  <si>
    <t>Clinical Human Factors Group</t>
  </si>
  <si>
    <t>MedEdPortal</t>
  </si>
  <si>
    <t>Website Link</t>
  </si>
  <si>
    <t>App on Mobile Devices: Developers are OSF Healthcare System</t>
  </si>
  <si>
    <t>UCLA Simulation Center</t>
  </si>
  <si>
    <t>UMedic-Harvey</t>
  </si>
  <si>
    <t>Contact Info</t>
  </si>
  <si>
    <t>-</t>
  </si>
  <si>
    <t>UCLA - Ashley Siemer</t>
  </si>
  <si>
    <t>info@bodyinteract.com</t>
  </si>
  <si>
    <t>Cristina Selvaggio</t>
  </si>
  <si>
    <t>Jimmy De Koning</t>
  </si>
  <si>
    <t>Kim LaMontagne</t>
  </si>
  <si>
    <t>Jack Pottle</t>
  </si>
  <si>
    <t>Jason Williams, MD</t>
  </si>
  <si>
    <t>Parvati Dev</t>
  </si>
  <si>
    <t>Yue Ming Huang</t>
  </si>
  <si>
    <t>Walter Cheek</t>
  </si>
  <si>
    <t>Use</t>
  </si>
  <si>
    <t>Online skills lab based learning</t>
  </si>
  <si>
    <t>Almanac for Ventilators</t>
  </si>
  <si>
    <t>Patient cases</t>
  </si>
  <si>
    <t xml:space="preserve">Multimedia trauma training through gesture-based learning </t>
  </si>
  <si>
    <t>Patient Cases</t>
  </si>
  <si>
    <t>COVID-19 resource center</t>
  </si>
  <si>
    <t>Summative assessment and/or Shelf Exams</t>
  </si>
  <si>
    <t>Virtual OSCE training, telemedicine training, COVID-19 Webinars</t>
  </si>
  <si>
    <t>Simulated EMR</t>
  </si>
  <si>
    <t>Remote Simulation</t>
  </si>
  <si>
    <t>Online courses</t>
  </si>
  <si>
    <t>On-screen tutorials, AR game, medical simulation gaming apps</t>
  </si>
  <si>
    <t>Clinical Skills</t>
  </si>
  <si>
    <t>Medical Procedure resource guides</t>
  </si>
  <si>
    <t>Public health</t>
  </si>
  <si>
    <t>Patient cases and authoring</t>
  </si>
  <si>
    <t>Clinical skills</t>
  </si>
  <si>
    <t>Ultrasound training</t>
  </si>
  <si>
    <t>Step 2 CK Question Bank</t>
  </si>
  <si>
    <t>Nursing Patient Cases</t>
  </si>
  <si>
    <t>Heart sounds</t>
  </si>
  <si>
    <t>Sim society resource center</t>
  </si>
  <si>
    <t>Remote learning resource center</t>
  </si>
  <si>
    <t>Sim ed resources</t>
  </si>
  <si>
    <t>COVID-19 learning resource center</t>
  </si>
  <si>
    <t>Human factors and patient safety resources</t>
  </si>
  <si>
    <t>Resource center</t>
  </si>
  <si>
    <t>What is it? (Features, highlights)</t>
  </si>
  <si>
    <t>Online curriculum including procedural guides and videos. Some include GI, Angio, Bronch, etc</t>
  </si>
  <si>
    <t>A free to use almanac on how to use many ventilators from different manufacturers. Comes in an iOS and Android app form as well for quick reference to many guides</t>
  </si>
  <si>
    <t>Virtual patient interactions including conversing, patient history, and a virtual patient exam. Also has online exams to assess learning</t>
  </si>
  <si>
    <t>App includes the following procedures: Virtual anatomy, IV management, cricothyroidotomies, medication port, NCD for pneumothorax, AED, hemorrhage control/hemostatic dressing, administering medicine, suctioning airway, CPR, airway management, triage, adminstering oxygen, hypovolemic shock, fracture, spinal cord injury, saline lock, control bleeding, pressure dressing, tourniquet, adminstering morphine.</t>
  </si>
  <si>
    <t xml:space="preserve">Full virtual patient exams and interactions, including physical exam, monitoring and medication administration.
Two free scenarios on the diagnosis and treatment of COVID-19. </t>
  </si>
  <si>
    <t>Free COVID-19 simulated scenario and webinars
Also has other simulations</t>
  </si>
  <si>
    <t>Real life video based scenarios and questions</t>
  </si>
  <si>
    <t>Virtual patient interactions including conversing, patient history, and a virtual patient exam. Provides feedback for instructors to see what students performed. You can customize it for all learner levels. They have a virtual Clinical Competence Exam (CCX).  120 different patient cases. </t>
  </si>
  <si>
    <t xml:space="preserve">Has IPE COVID-19 contingency planning simulation case. SIMULATIONiQ Virtual OSCE enables user to run virtual OSCEs from anywhere.
</t>
  </si>
  <si>
    <t>Online live encounters with standardized patients</t>
  </si>
  <si>
    <t>VR based Simulation and medical simulation scenario design, management, assessment, voice recognition</t>
  </si>
  <si>
    <t>Virtual patient interactions including conversing, patient history, and a virtual patient exam. Provides feedback for instructors to see what students performed</t>
  </si>
  <si>
    <t>Simulated Medical Records for Patient Charting and Medication Dispensation</t>
  </si>
  <si>
    <t>Onscreen virtual patients, conversation simulations, allows participants to try different approaches, get personalized feedback, virtual prompts to change approach to patient, evidence based suggestions, can customize</t>
  </si>
  <si>
    <t>Online resources discussing COVID-19 and Simulation
Also links to vSim the virtual simulator for nursing by Laerdal</t>
  </si>
  <si>
    <t>Command-X is a virtual patient monitor offerred for free to help live stream vitals to learners</t>
  </si>
  <si>
    <t>Online courses and modules with a wide range that includes modules and exams</t>
  </si>
  <si>
    <t>VR and onscreen interactive patient scenarios, independent or multiplayer, automated assessment and feedback</t>
  </si>
  <si>
    <t>A small collection of Web based virtual simulations including Ventilator, hemodyalysis, and educational simulations provided for free</t>
  </si>
  <si>
    <t xml:space="preserve">Free simulation app resource that provides onscreen tutorials, medical games, and 3D animations on human anatomy. Apps include: N95 Guide on how to don and doff N95 masks properly, Patient Safety AR, 3D Printed Heart App, About Me 3D, Capillary Refill Trainer, Fall-risk prevention, C.diff Risk Challenge, Pediatric Code Cart Memorizing Game, and Hospital Readmission Challenge </t>
  </si>
  <si>
    <t>Free online modules to help assist and showcase many procedural skills and training</t>
  </si>
  <si>
    <t>teach common bedside procedures and point-of-care ultrasound with the use of videos, charts, and guides</t>
  </si>
  <si>
    <t>Live actor simulations. Similar to our SP program</t>
  </si>
  <si>
    <t>Population health simulation using a virtual city to walk around, ask questions to residents, and view videos also a Virtual Clinical Scenario for nursing</t>
  </si>
  <si>
    <t>Digital SP cases that involve health assessments, physical exams, pharmacology, mental health, gerontology and leadership skills. Mapped to QSEN competencies.</t>
  </si>
  <si>
    <t>SimSuture and Infectious Disease Control Sims; Authoring platform in development</t>
  </si>
  <si>
    <t>Interactive, web-based simulations. &gt;100 modules.</t>
  </si>
  <si>
    <t>Screen-based ultrasound instruction</t>
  </si>
  <si>
    <t>1300+ Steo 2 CK Question bank and simulated exam environment</t>
  </si>
  <si>
    <t>TeamSTEPPS training, interactive onscreen scenarios with automated  assessment and feedback</t>
  </si>
  <si>
    <t xml:space="preserve">Fully interactive virtual nursing Sims with VR headsets, up to 4 people in one simulation
Custom Sim scenarios able to be programmed </t>
  </si>
  <si>
    <t>Online supplement for auscultation skills (Harvey)</t>
  </si>
  <si>
    <t>Virtual Simulated environments, patient conditions, interviews, and virtual patient exams. Able to be scripted for custom scenarios</t>
  </si>
  <si>
    <t>Virtual patient models and simulator. One free COVID-19 simulation provided for free</t>
  </si>
  <si>
    <t>Educational resource repository of all things related to simulation. Collation of links from other sources.</t>
  </si>
  <si>
    <t>Nursing simulation resource List in light of COVID-19</t>
  </si>
  <si>
    <t>Canadian alliance of Nurse Educations Using Sim with Open Access COVID-19
Virtual Simulation Game and Educational Resources</t>
  </si>
  <si>
    <t>Sim courses and resources for COVID-19</t>
  </si>
  <si>
    <t>Resources for Clinical Teaching and Learning Experiences without Physical Patient Contact</t>
  </si>
  <si>
    <t>Repository of resources for surgical education and simulation training, with standardized curricula, assessment tools and videos.</t>
  </si>
  <si>
    <t>Part of Critical Care Education Pandemic Preparedness (CCEPP) project. Provide quick, accessible learning resources and reference materials for clinicians in critical care.</t>
  </si>
  <si>
    <t>Charity that works with healthcare professionals, managers and service-users partnering with experts in Human Factors from healthcare and other industries to campaign for change in the NHS and healthcare.</t>
  </si>
  <si>
    <t>Virtual Learning Resources during COVID-19</t>
  </si>
  <si>
    <t>Limitations</t>
  </si>
  <si>
    <t>No interactive modules yet</t>
  </si>
  <si>
    <t>No interactivity. Only resources to reference</t>
  </si>
  <si>
    <t>App heavily focuses on emergency procedures, Only available on mobile devices as an app</t>
  </si>
  <si>
    <t>Handout-based (pdfs and jpegs)</t>
  </si>
  <si>
    <t>One license per account</t>
  </si>
  <si>
    <t>Visually clunky, static, difficult to practice communication, does not assess physical exam technique, may not be able to use our live SPs</t>
  </si>
  <si>
    <t>As of 4/2, there is only a Windows desktop version. Mac version in progress. Web version is available.</t>
  </si>
  <si>
    <t>Prescripted dialogue and patient exam provides text only, no procedure, voice and visual facial animation was out of sync, not helpful in terms of a physical exam, not for OSCE use</t>
  </si>
  <si>
    <t>Solely virtual patient monitor</t>
  </si>
  <si>
    <t>Static content, non-interactive but includes quizzes</t>
  </si>
  <si>
    <t>multiple company simulations listed. Quality is not uniform and a small sample of cases</t>
  </si>
  <si>
    <t xml:space="preserve">Apps are only for mobile devices </t>
  </si>
  <si>
    <t>Only a few interactive programs. Most non-interactive</t>
  </si>
  <si>
    <t>Not an interactive website</t>
  </si>
  <si>
    <t>In person simulations with live actors. Does not seem to offer more than our SP system</t>
  </si>
  <si>
    <t>No patient exam. Mainly text and question based learning</t>
  </si>
  <si>
    <t>Cost per student</t>
  </si>
  <si>
    <t>Requires a proprietary ultrasound probe to work</t>
  </si>
  <si>
    <t>Only questions</t>
  </si>
  <si>
    <t>Not the most polished characters and voices - refinement in progress</t>
  </si>
  <si>
    <t>VR headsets needed</t>
  </si>
  <si>
    <t>HTML based</t>
  </si>
  <si>
    <t>Free Trial</t>
  </si>
  <si>
    <t>Login info:
Username: C19En013
Password: C19En013</t>
  </si>
  <si>
    <t>Free!</t>
  </si>
  <si>
    <t>Two free COVID-19 scenarios</t>
  </si>
  <si>
    <t>Free COVID-19 scenario + webinars</t>
  </si>
  <si>
    <t>Free licenses for ACLS sim case through COVID-19 grant</t>
  </si>
  <si>
    <t>Offering free access to their simulations in light of COVID-19</t>
  </si>
  <si>
    <t>Use enrollment key: ssh2020 at www.kognitocampus.com for free access until 4/20/20</t>
  </si>
  <si>
    <t>Free preprogrammed COVID-19 scenarios for use in LLEAP and SimPad</t>
  </si>
  <si>
    <t>Patient Monitor free for one month (until July 31, 2020)</t>
  </si>
  <si>
    <t>The service is free</t>
  </si>
  <si>
    <t>30 day full access; 60 day 5 scenarios</t>
  </si>
  <si>
    <t>Free</t>
  </si>
  <si>
    <t>All apps are free to download</t>
  </si>
  <si>
    <t>Free to access</t>
  </si>
  <si>
    <t>Can inquire for a free trial</t>
  </si>
  <si>
    <t>7-day free trial</t>
  </si>
  <si>
    <t>Free online course access for sim center educators</t>
  </si>
  <si>
    <t>5 day free trial</t>
  </si>
  <si>
    <t>Free demos available on their website</t>
  </si>
  <si>
    <t>Free demos available upon registration</t>
  </si>
  <si>
    <t>Links to educational programs</t>
  </si>
  <si>
    <t>Cost</t>
  </si>
  <si>
    <t>Free during COVID. Otherwise Individual: $75 per learner subscription
Institutional discounts available</t>
  </si>
  <si>
    <t>Individual Apps ranging from $3.99 - $29.99</t>
  </si>
  <si>
    <t>$250 for 1 lifetime license</t>
  </si>
  <si>
    <t>Free webinars</t>
  </si>
  <si>
    <t>$500 + $60 per session for their own SPs
$1000 + $20 per session for our own SPs</t>
  </si>
  <si>
    <t>$50 per user for OR VR, $90 per user for ACLS VR</t>
  </si>
  <si>
    <t>Per student cost, Covid discount</t>
  </si>
  <si>
    <t>$39 - $119 per student</t>
  </si>
  <si>
    <t>$40-$80/student for 6 months or $20-$40/student for 2 months for clinical skills modules. Ultrasound add $10/month/student.</t>
  </si>
  <si>
    <t>$545/year for 3 years per learner OR $750 per learner for 1 year of all content with a simulation probe</t>
  </si>
  <si>
    <t>$400 for one yearly subscription</t>
  </si>
  <si>
    <t>Included with our Harvey simulators</t>
  </si>
  <si>
    <t>$10 a month for 1 license</t>
  </si>
  <si>
    <t>Learner Level/ Specialty</t>
  </si>
  <si>
    <t>Any</t>
  </si>
  <si>
    <t>EMT/EMS, Fire Department, Ambulance services</t>
  </si>
  <si>
    <t>Pre-hospital care/</t>
  </si>
  <si>
    <t>Medical students, nursing students</t>
  </si>
  <si>
    <t>Medicine, Nursing, Pediatrics</t>
  </si>
  <si>
    <t>Nursing</t>
  </si>
  <si>
    <t>Nurses, Physicians, Allied Health Professionals</t>
  </si>
  <si>
    <t>Nurses</t>
  </si>
  <si>
    <t>Any (Cardiology and Neurology curriculums)</t>
  </si>
  <si>
    <t>Critical care physicians, nurses, respiratory therapists</t>
  </si>
  <si>
    <t>Independent Practice</t>
  </si>
  <si>
    <t>✔</t>
  </si>
  <si>
    <t>Multiplayer</t>
  </si>
  <si>
    <t>VR</t>
  </si>
  <si>
    <t>On Screen</t>
  </si>
  <si>
    <t>✔ and uses AR</t>
  </si>
  <si>
    <t>Requires Headset</t>
  </si>
  <si>
    <t>✔ for VR (not for onscreen)</t>
  </si>
  <si>
    <t>✔ for VR</t>
  </si>
  <si>
    <t>Type of Headset</t>
  </si>
  <si>
    <t>HTC Vive (based on images)</t>
  </si>
  <si>
    <t>Oculus Rift S, Quest</t>
  </si>
  <si>
    <t>Scenarios Provided*</t>
  </si>
  <si>
    <t>20 procedures</t>
  </si>
  <si>
    <t>2 COVID + more</t>
  </si>
  <si>
    <t>20 courses</t>
  </si>
  <si>
    <t>30+</t>
  </si>
  <si>
    <t>&gt;100</t>
  </si>
  <si>
    <t>23+ assignments</t>
  </si>
  <si>
    <t>Many but cost per scenario</t>
  </si>
  <si>
    <t>Lots!</t>
  </si>
  <si>
    <t>Availability</t>
  </si>
  <si>
    <t>Now</t>
  </si>
  <si>
    <t>Free to view NOW!</t>
  </si>
  <si>
    <t>Within 4 weeks of contact</t>
  </si>
  <si>
    <t>Maybe June 2020</t>
  </si>
  <si>
    <t>Downloadable app avail now. Web version 4/17/2020</t>
  </si>
  <si>
    <t>Platform</t>
  </si>
  <si>
    <t>PC, Mac</t>
  </si>
  <si>
    <t>PC, Mac, Mobile</t>
  </si>
  <si>
    <t>Android, iOS</t>
  </si>
  <si>
    <t>PC</t>
  </si>
  <si>
    <t>PC, screen based/VR</t>
  </si>
  <si>
    <t>PC &amp; Mac</t>
  </si>
  <si>
    <t>PC, Mac
VR only for PC</t>
  </si>
  <si>
    <t>Mobile</t>
  </si>
  <si>
    <t>PC, Mac, Mobile, etc</t>
  </si>
  <si>
    <t>In Person?</t>
  </si>
  <si>
    <t>Web-based</t>
  </si>
  <si>
    <t>PC/Mac OS</t>
  </si>
  <si>
    <t>Automatic Assessment and Feedback</t>
  </si>
  <si>
    <t>Authoring Platform</t>
  </si>
  <si>
    <t>Demo Available</t>
  </si>
  <si>
    <t>Free courses (account needed)</t>
  </si>
  <si>
    <t>Demo</t>
  </si>
  <si>
    <t xml:space="preserve">At Risk Primary Care (1 of 3)
</t>
  </si>
  <si>
    <t>7-Day Demo</t>
  </si>
  <si>
    <t>Specs</t>
  </si>
  <si>
    <t>Web Browser Based</t>
  </si>
  <si>
    <t>Web browser based or app download</t>
  </si>
  <si>
    <t>Web Browser Based, mobile device application based</t>
  </si>
  <si>
    <t>Web Browser based</t>
  </si>
  <si>
    <t>None</t>
  </si>
  <si>
    <t>Web Browser Based, Camera and Microphone needed</t>
  </si>
  <si>
    <t>(FOR VR)
• Windows 10 
• Graphics Card - NVIDIA GTX1080 or RTX2070 (RTX2080 recommended)
• CPU - Intel i7 required (i9 recommended)
• Memory - 16GB+ RAM required
• Video Output for Rift S: Compatible miniDisplayPort
• USB Ports for Rift S: 2 x USB 3.0 ports</t>
  </si>
  <si>
    <t>Newer laptop</t>
  </si>
  <si>
    <t>Web Broswer Based</t>
  </si>
  <si>
    <t>LLEAP or SimPad software</t>
  </si>
  <si>
    <t>Mobile device based</t>
  </si>
  <si>
    <r>
      <t xml:space="preserve">
</t>
    </r>
    <r>
      <rPr>
        <sz val="11"/>
        <color rgb="FF000000"/>
        <rFont val="Arial"/>
        <family val="2"/>
      </rPr>
      <t>Minimum i5, i7 recommended (especially for camera capture)
	Windows 10 (64 bit)
	Minimum 2GB RAM, 8GB recommended</t>
    </r>
  </si>
  <si>
    <t>Web browser based</t>
  </si>
  <si>
    <t>-Intel Core 2 Duo/AMD Athlon X2 at 1.5 GHz or faster -30GB of HD -2GB RAM -Nvidia GeForce 9000 or greater, ATI/AMD Radeon 5000 or newe4r, most Intel HD Graphics or newer, 1 USB port, broadband access</t>
  </si>
  <si>
    <t>• OS: 64-bit Windows 7, Windows 8.1, Windows 10
• Processor: Intel Core i5-4590 
• Memory: 2 GB RAM 
• Graphics: AMD Radeon R5 240 
• Network: Internet connection required 
• Storage: 4 GB available space</t>
  </si>
  <si>
    <t>Flash-based web content (will be upgraded to HTMI-5 by end of 2020). Requires secure server hosting.</t>
  </si>
  <si>
    <t>Web based webinars and other information</t>
  </si>
  <si>
    <t>Institutions using this</t>
  </si>
  <si>
    <t>UCLA</t>
  </si>
  <si>
    <t>UCLA, UCSF</t>
  </si>
  <si>
    <t xml:space="preserve">UCLA, </t>
  </si>
  <si>
    <t xml:space="preserve">UCLA (nursing), UCSF, UCR, </t>
  </si>
  <si>
    <t>UCLA (exploring)</t>
  </si>
  <si>
    <t>* - Scenario list is available on another tab</t>
  </si>
  <si>
    <t>Other shared resources</t>
  </si>
  <si>
    <t>https://docs.google.com/document/d/1ntGjn7wgkAZxayM1yB3WwX3W8nbL3BAOhNTUuNgIDkQ/edit?pli=1</t>
  </si>
  <si>
    <t>https://drive.google.com/drive/folders/1kDrTZ0mlFgug7RfoIocZ09Crj24py8z2</t>
  </si>
  <si>
    <t>https://drive.google.com/drive/folders/14zX9H08OCMPhshruKn9XmuB7Bucf6Lxn</t>
  </si>
  <si>
    <t>See full details here</t>
  </si>
  <si>
    <t>Scenario List Found Here</t>
  </si>
  <si>
    <t>Goal is to teach and assess teamwork &amp; communication skills in setting of 3 scenarios: 1) ED MVA ; 2) OR Hernia Repair; and 3) ICU GI Bleed</t>
  </si>
  <si>
    <t>Anesoft Case Library</t>
  </si>
  <si>
    <t xml:space="preserve">1. Suspected COVID-19 Scenario by EM Sim Cases: Preprogrammed for LLEAP and SimPad
2. Suspected Uncomplicated Novel COVID-19 Infection (ARI)
3. Severe Novel COVID-19 Infection (SARI)
4. Respiratory Stabilization on Ventilator - Advanced Respiratory Care 
5. Inspiratory Dyssynchrony on Ventilator - Advanced Respiratory Care 
6. Proning Procedure of Patient on a Ventilator - Advanced Respiratory Care
</t>
  </si>
  <si>
    <t xml:space="preserve"> Each Scenario listed above is able to be run for:</t>
  </si>
  <si>
    <t>Medical Emergencies</t>
  </si>
  <si>
    <t>Nursing Emergencies</t>
  </si>
  <si>
    <t>Junior Nursing Medical Surgery Emergencies</t>
  </si>
  <si>
    <t>~$3.99/app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</si>
</sst>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b/>
      <sz val="11"/>
      <color rgb="FF980000"/>
      <name val="Calibri"/>
      <family val="2"/>
    </font>
    <font>
      <b/>
      <sz val="11"/>
      <color rgb="FF980000"/>
      <name val="Arial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sz val="11"/>
      <color rgb="FF0000FF"/>
      <name val="Calibri"/>
      <family val="2"/>
    </font>
    <font>
      <u/>
      <sz val="11"/>
      <color theme="10"/>
      <name val="Arial"/>
      <family val="2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u/>
      <sz val="11"/>
      <color theme="10"/>
      <name val="Arial"/>
      <family val="2"/>
    </font>
    <font>
      <u/>
      <sz val="11"/>
      <color rgb="FF1155CC"/>
      <name val="Arial"/>
      <family val="2"/>
    </font>
    <font>
      <u/>
      <sz val="11"/>
      <color rgb="FF1155CC"/>
      <name val="Arial"/>
      <family val="2"/>
    </font>
    <font>
      <sz val="11"/>
      <color rgb="FF000000"/>
      <name val="Calibri"/>
      <family val="2"/>
    </font>
    <font>
      <sz val="11"/>
      <color theme="10"/>
      <name val="Calibri"/>
      <family val="2"/>
    </font>
    <font>
      <u/>
      <sz val="11"/>
      <color rgb="FF0000FF"/>
      <name val="Arial"/>
      <family val="2"/>
    </font>
    <font>
      <u/>
      <sz val="11"/>
      <color rgb="FF0000FF"/>
      <name val="Arial"/>
      <family val="2"/>
    </font>
    <font>
      <sz val="10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u/>
      <sz val="11"/>
      <color rgb="FF000000"/>
      <name val="Calibri"/>
      <family val="2"/>
    </font>
    <font>
      <u/>
      <sz val="11"/>
      <color theme="1"/>
      <name val="Arial"/>
      <family val="2"/>
    </font>
    <font>
      <u/>
      <sz val="11"/>
      <color rgb="FF0000FF"/>
      <name val="Calibri"/>
      <family val="2"/>
    </font>
    <font>
      <u/>
      <sz val="11"/>
      <color rgb="FF0000FF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u/>
      <sz val="12"/>
      <color rgb="FF000000"/>
      <name val="Calibri"/>
      <family val="2"/>
    </font>
    <font>
      <u/>
      <sz val="11"/>
      <color rgb="FF222222"/>
      <name val="Lato"/>
    </font>
    <font>
      <b/>
      <sz val="14"/>
      <color theme="1"/>
      <name val="Calibri"/>
      <family val="2"/>
    </font>
    <font>
      <u/>
      <sz val="11"/>
      <color theme="10"/>
      <name val="Arial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9" fillId="0" borderId="0" xfId="0" applyFont="1"/>
    <xf numFmtId="0" fontId="23" fillId="0" borderId="0" xfId="0" applyFont="1"/>
    <xf numFmtId="0" fontId="23" fillId="0" borderId="0" xfId="0" applyFont="1" applyAlignment="1"/>
    <xf numFmtId="0" fontId="1" fillId="0" borderId="1" xfId="0" applyFont="1" applyBorder="1" applyAlignment="1">
      <alignment horizontal="center"/>
    </xf>
    <xf numFmtId="0" fontId="30" fillId="0" borderId="0" xfId="0" applyFont="1" applyAlignment="1"/>
    <xf numFmtId="0" fontId="31" fillId="0" borderId="0" xfId="0" applyFont="1" applyAlignment="1"/>
    <xf numFmtId="0" fontId="32" fillId="0" borderId="0" xfId="0" applyFont="1"/>
    <xf numFmtId="0" fontId="33" fillId="0" borderId="0" xfId="0" applyFont="1"/>
    <xf numFmtId="0" fontId="34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7" fillId="2" borderId="2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6" fillId="2" borderId="2" xfId="0" applyFont="1" applyFill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2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7" fillId="2" borderId="9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52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</dxfs>
  <tableStyles count="2">
    <tableStyle name="Product Info-style" pivot="0" count="2" xr9:uid="{00000000-0011-0000-FFFF-FFFF00000000}">
      <tableStyleElement type="firstColumnStripe" dxfId="51"/>
      <tableStyleElement type="secondColumnStripe" dxfId="50"/>
    </tableStyle>
    <tableStyle name="XR Headsets-style" pivot="0" count="2" xr9:uid="{00000000-0011-0000-FFFF-FFFF01000000}">
      <tableStyleElement type="firstColumnStripe" dxfId="49"/>
      <tableStyleElement type="secondColumn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067050" cy="3676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19</xdr:row>
      <xdr:rowOff>57150</xdr:rowOff>
    </xdr:from>
    <xdr:ext cx="2828925" cy="31718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457200</xdr:colOff>
      <xdr:row>2</xdr:row>
      <xdr:rowOff>104775</xdr:rowOff>
    </xdr:from>
    <xdr:ext cx="5648325" cy="5448300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1352550</xdr:colOff>
      <xdr:row>2</xdr:row>
      <xdr:rowOff>57150</xdr:rowOff>
    </xdr:from>
    <xdr:ext cx="2800350" cy="68865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S23" headerRowCount="0" headerRowDxfId="47" totalsRowDxfId="45" tableBorderDxfId="46">
  <tableColumns count="45">
    <tableColumn id="1" xr3:uid="{00000000-0010-0000-0000-000001000000}" name="Column1" dataDxfId="44"/>
    <tableColumn id="2" xr3:uid="{00000000-0010-0000-0000-000002000000}" name="Column2" dataDxfId="43"/>
    <tableColumn id="3" xr3:uid="{00000000-0010-0000-0000-000003000000}" name="Column3" dataDxfId="42"/>
    <tableColumn id="4" xr3:uid="{00000000-0010-0000-0000-000004000000}" name="Column4" dataDxfId="41"/>
    <tableColumn id="8" xr3:uid="{00000000-0010-0000-0000-000008000000}" name="Column8" dataDxfId="40"/>
    <tableColumn id="10" xr3:uid="{00000000-0010-0000-0000-00000A000000}" name="Column10" dataDxfId="39"/>
    <tableColumn id="12" xr3:uid="{00000000-0010-0000-0000-00000C000000}" name="Column12" dataDxfId="38"/>
    <tableColumn id="13" xr3:uid="{00000000-0010-0000-0000-00000D000000}" name="Column13" dataDxfId="37"/>
    <tableColumn id="14" xr3:uid="{00000000-0010-0000-0000-00000E000000}" name="Column14" dataDxfId="36"/>
    <tableColumn id="15" xr3:uid="{00000000-0010-0000-0000-00000F000000}" name="Column15" dataDxfId="35"/>
    <tableColumn id="16" xr3:uid="{00000000-0010-0000-0000-000010000000}" name="Column16" dataDxfId="34"/>
    <tableColumn id="19" xr3:uid="{00000000-0010-0000-0000-000013000000}" name="Column19" dataDxfId="33"/>
    <tableColumn id="20" xr3:uid="{00000000-0010-0000-0000-000014000000}" name="Column20" dataDxfId="32"/>
    <tableColumn id="22" xr3:uid="{00000000-0010-0000-0000-000016000000}" name="Column22" dataDxfId="31"/>
    <tableColumn id="23" xr3:uid="{00000000-0010-0000-0000-000017000000}" name="Column23" dataDxfId="30"/>
    <tableColumn id="24" xr3:uid="{00000000-0010-0000-0000-000018000000}" name="Column24" dataDxfId="29"/>
    <tableColumn id="26" xr3:uid="{00000000-0010-0000-0000-00001A000000}" name="Column26" dataDxfId="28"/>
    <tableColumn id="28" xr3:uid="{00000000-0010-0000-0000-00001C000000}" name="Column28" dataDxfId="27"/>
    <tableColumn id="30" xr3:uid="{00000000-0010-0000-0000-00001E000000}" name="Column30" dataDxfId="26"/>
    <tableColumn id="31" xr3:uid="{00000000-0010-0000-0000-00001F000000}" name="Column31" dataDxfId="25"/>
    <tableColumn id="32" xr3:uid="{00000000-0010-0000-0000-000020000000}" name="Column32" dataDxfId="24"/>
    <tableColumn id="33" xr3:uid="{00000000-0010-0000-0000-000021000000}" name="Column33" dataDxfId="23"/>
    <tableColumn id="34" xr3:uid="{00000000-0010-0000-0000-000022000000}" name="Column34" dataDxfId="22"/>
    <tableColumn id="35" xr3:uid="{00000000-0010-0000-0000-000023000000}" name="Column35" dataDxfId="21"/>
    <tableColumn id="36" xr3:uid="{00000000-0010-0000-0000-000024000000}" name="Column36" dataDxfId="20"/>
    <tableColumn id="37" xr3:uid="{00000000-0010-0000-0000-000025000000}" name="Column37" dataDxfId="19"/>
    <tableColumn id="38" xr3:uid="{00000000-0010-0000-0000-000026000000}" name="Column38" dataDxfId="18"/>
    <tableColumn id="39" xr3:uid="{00000000-0010-0000-0000-000027000000}" name="Column39" dataDxfId="17"/>
    <tableColumn id="40" xr3:uid="{00000000-0010-0000-0000-000028000000}" name="Column40" dataDxfId="16"/>
    <tableColumn id="43" xr3:uid="{00000000-0010-0000-0000-00002B000000}" name="Column43" dataDxfId="15"/>
    <tableColumn id="44" xr3:uid="{00000000-0010-0000-0000-00002C000000}" name="Column44" dataDxfId="14"/>
    <tableColumn id="45" xr3:uid="{00000000-0010-0000-0000-00002D000000}" name="Column45" dataDxfId="13"/>
    <tableColumn id="46" xr3:uid="{00000000-0010-0000-0000-00002E000000}" name="Column46" dataDxfId="12"/>
    <tableColumn id="47" xr3:uid="{00000000-0010-0000-0000-00002F000000}" name="Column47" dataDxfId="11"/>
    <tableColumn id="48" xr3:uid="{00000000-0010-0000-0000-000030000000}" name="Column48" dataDxfId="10"/>
    <tableColumn id="49" xr3:uid="{00000000-0010-0000-0000-000031000000}" name="Column49" dataDxfId="9"/>
    <tableColumn id="52" xr3:uid="{00000000-0010-0000-0000-000034000000}" name="Column52" dataDxfId="8"/>
    <tableColumn id="53" xr3:uid="{00000000-0010-0000-0000-000035000000}" name="Column53" dataDxfId="7"/>
    <tableColumn id="54" xr3:uid="{00000000-0010-0000-0000-000036000000}" name="Column54" dataDxfId="6"/>
    <tableColumn id="55" xr3:uid="{00000000-0010-0000-0000-000037000000}" name="Column55" dataDxfId="5"/>
    <tableColumn id="56" xr3:uid="{00000000-0010-0000-0000-000038000000}" name="Column56" dataDxfId="4"/>
    <tableColumn id="57" xr3:uid="{00000000-0010-0000-0000-000039000000}" name="Column57" dataDxfId="3"/>
    <tableColumn id="58" xr3:uid="{00000000-0010-0000-0000-00003A000000}" name="Column58" dataDxfId="2"/>
    <tableColumn id="59" xr3:uid="{00000000-0010-0000-0000-00003B000000}" name="Column59" dataDxfId="1"/>
    <tableColumn id="60" xr3:uid="{00000000-0010-0000-0000-00003C000000}" name="Column60" dataDxfId="0"/>
  </tableColumns>
  <tableStyleInfo name="Product Info-style" showFirstColumn="1" showLastColumn="1" showRowStripes="0" showColumnStripes="1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s.org/education/accreditation/aei" TargetMode="External"/><Relationship Id="rId13" Type="http://schemas.openxmlformats.org/officeDocument/2006/relationships/hyperlink" Target="mailto:yhuang@mednet.ucla.edu" TargetMode="External"/><Relationship Id="rId18" Type="http://schemas.openxmlformats.org/officeDocument/2006/relationships/hyperlink" Target="https://docs.google.com/document/d/1ntGjn7wgkAZxayM1yB3WwX3W8nbL3BAOhNTUuNgIDkQ/edit?pli=1" TargetMode="External"/><Relationship Id="rId3" Type="http://schemas.openxmlformats.org/officeDocument/2006/relationships/hyperlink" Target="https://oxfordmedicalsimulation.com/" TargetMode="External"/><Relationship Id="rId21" Type="http://schemas.openxmlformats.org/officeDocument/2006/relationships/table" Target="../tables/table1.xml"/><Relationship Id="rId7" Type="http://schemas.openxmlformats.org/officeDocument/2006/relationships/hyperlink" Target="http://www.gcrme.med.miami.edu/umedic_cardiology_main.php" TargetMode="External"/><Relationship Id="rId12" Type="http://schemas.openxmlformats.org/officeDocument/2006/relationships/hyperlink" Target="mailto:info@simtabs.com" TargetMode="External"/><Relationship Id="rId17" Type="http://schemas.openxmlformats.org/officeDocument/2006/relationships/hyperlink" Target="http://www.gcrme.med.miami.edu/umedic_cardiology_MR_demo.php" TargetMode="External"/><Relationship Id="rId2" Type="http://schemas.openxmlformats.org/officeDocument/2006/relationships/hyperlink" Target="https://kognito.com/" TargetMode="External"/><Relationship Id="rId16" Type="http://schemas.openxmlformats.org/officeDocument/2006/relationships/hyperlink" Target="https://demos.kognito.com/courses/atrisk-pc-full/launch.html" TargetMode="External"/><Relationship Id="rId20" Type="http://schemas.openxmlformats.org/officeDocument/2006/relationships/hyperlink" Target="https://drive.google.com/drive/folders/14zX9H08OCMPhshruKn9XmuB7Bucf6Lxn" TargetMode="External"/><Relationship Id="rId1" Type="http://schemas.openxmlformats.org/officeDocument/2006/relationships/hyperlink" Target="https://www.i-human.com/" TargetMode="External"/><Relationship Id="rId6" Type="http://schemas.openxmlformats.org/officeDocument/2006/relationships/hyperlink" Target="https://www.sim.ucla.edu/" TargetMode="External"/><Relationship Id="rId11" Type="http://schemas.openxmlformats.org/officeDocument/2006/relationships/hyperlink" Target="mailto:jack@oxfordmedicalsimulation.com" TargetMode="External"/><Relationship Id="rId5" Type="http://schemas.openxmlformats.org/officeDocument/2006/relationships/hyperlink" Target="http://www.simtabs.com/" TargetMode="External"/><Relationship Id="rId15" Type="http://schemas.openxmlformats.org/officeDocument/2006/relationships/hyperlink" Target="https://aquifer.org/free-interdisciplinary-courses/" TargetMode="External"/><Relationship Id="rId10" Type="http://schemas.openxmlformats.org/officeDocument/2006/relationships/hyperlink" Target="mailto:Kim.LaMontagne@kognito.com" TargetMode="External"/><Relationship Id="rId19" Type="http://schemas.openxmlformats.org/officeDocument/2006/relationships/hyperlink" Target="https://drive.google.com/drive/folders/1kDrTZ0mlFgug7RfoIocZ09Crj24py8z2" TargetMode="External"/><Relationship Id="rId4" Type="http://schemas.openxmlformats.org/officeDocument/2006/relationships/hyperlink" Target="https://www.siminsights.com/" TargetMode="External"/><Relationship Id="rId9" Type="http://schemas.openxmlformats.org/officeDocument/2006/relationships/hyperlink" Target="mailto:jimmy.dekoning@kaplan.com" TargetMode="External"/><Relationship Id="rId14" Type="http://schemas.openxmlformats.org/officeDocument/2006/relationships/hyperlink" Target="https://www.facs.org/education/progra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uclahs.box.com/s/4k5ipizxw2wvx31qr834nuqe7pj35qjt" TargetMode="External"/><Relationship Id="rId2" Type="http://schemas.openxmlformats.org/officeDocument/2006/relationships/hyperlink" Target="https://uclahs.box.com/s/dyma2rnvwxoovstp0ai9n6aqmxayike7" TargetMode="External"/><Relationship Id="rId1" Type="http://schemas.openxmlformats.org/officeDocument/2006/relationships/hyperlink" Target="https://uclahs.box.com/s/5ipj2kqpfhppqy1ojdnagijlxd4hy6y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02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12.625" defaultRowHeight="15" customHeight="1" x14ac:dyDescent="0.2"/>
  <cols>
    <col min="1" max="1" width="10.625" customWidth="1"/>
    <col min="2" max="2" width="12.625" customWidth="1"/>
    <col min="3" max="4" width="16" customWidth="1"/>
    <col min="5" max="5" width="16.125" customWidth="1"/>
    <col min="6" max="8" width="12.875" customWidth="1"/>
    <col min="9" max="11" width="13.125" customWidth="1"/>
    <col min="12" max="12" width="13.5" customWidth="1"/>
    <col min="13" max="13" width="16.125" customWidth="1"/>
    <col min="14" max="14" width="11.625" customWidth="1"/>
    <col min="15" max="15" width="17.125" customWidth="1"/>
    <col min="16" max="18" width="13.5" customWidth="1"/>
    <col min="19" max="21" width="16.375" customWidth="1"/>
    <col min="22" max="27" width="13.625" customWidth="1"/>
    <col min="28" max="29" width="13.125" customWidth="1"/>
    <col min="30" max="31" width="13.5" customWidth="1"/>
    <col min="32" max="32" width="12.625" customWidth="1"/>
    <col min="33" max="34" width="11.5" customWidth="1"/>
    <col min="35" max="37" width="11.625" customWidth="1"/>
    <col min="38" max="38" width="10.875" customWidth="1"/>
    <col min="39" max="40" width="10.625" customWidth="1"/>
    <col min="41" max="41" width="12.875" customWidth="1"/>
    <col min="42" max="43" width="16.125" customWidth="1"/>
    <col min="44" max="44" width="14.375" customWidth="1"/>
    <col min="45" max="45" width="11.125" customWidth="1"/>
  </cols>
  <sheetData>
    <row r="1" spans="1:46" ht="14.25" customHeight="1" x14ac:dyDescent="0.25">
      <c r="A1" s="13" t="s">
        <v>0</v>
      </c>
      <c r="B1" s="14" t="s">
        <v>1</v>
      </c>
      <c r="C1" s="15" t="s">
        <v>2</v>
      </c>
      <c r="D1" s="14" t="s">
        <v>3</v>
      </c>
      <c r="E1" s="16" t="s">
        <v>5</v>
      </c>
      <c r="F1" s="14" t="s">
        <v>6</v>
      </c>
      <c r="G1" s="15" t="s">
        <v>7</v>
      </c>
      <c r="H1" s="15" t="s">
        <v>8</v>
      </c>
      <c r="I1" s="15" t="s">
        <v>9</v>
      </c>
      <c r="J1" s="15" t="s">
        <v>10</v>
      </c>
      <c r="K1" s="15" t="s">
        <v>11</v>
      </c>
      <c r="L1" s="18" t="s">
        <v>12</v>
      </c>
      <c r="M1" s="18" t="s">
        <v>13</v>
      </c>
      <c r="N1" s="15" t="s">
        <v>14</v>
      </c>
      <c r="O1" s="17" t="s">
        <v>15</v>
      </c>
      <c r="P1" s="15" t="s">
        <v>16</v>
      </c>
      <c r="Q1" s="15" t="s">
        <v>17</v>
      </c>
      <c r="R1" s="15" t="s">
        <v>18</v>
      </c>
      <c r="S1" s="18" t="s">
        <v>19</v>
      </c>
      <c r="T1" s="15" t="s">
        <v>20</v>
      </c>
      <c r="U1" s="18" t="s">
        <v>21</v>
      </c>
      <c r="V1" s="15" t="s">
        <v>22</v>
      </c>
      <c r="W1" s="15" t="s">
        <v>23</v>
      </c>
      <c r="X1" s="15" t="s">
        <v>24</v>
      </c>
      <c r="Y1" s="15" t="s">
        <v>25</v>
      </c>
      <c r="Z1" s="15" t="s">
        <v>26</v>
      </c>
      <c r="AA1" s="17" t="s">
        <v>27</v>
      </c>
      <c r="AB1" s="14" t="s">
        <v>28</v>
      </c>
      <c r="AC1" s="14" t="s">
        <v>29</v>
      </c>
      <c r="AD1" s="14" t="s">
        <v>30</v>
      </c>
      <c r="AE1" s="15" t="s">
        <v>31</v>
      </c>
      <c r="AF1" s="17" t="s">
        <v>32</v>
      </c>
      <c r="AG1" s="15" t="s">
        <v>33</v>
      </c>
      <c r="AH1" s="14" t="s">
        <v>34</v>
      </c>
      <c r="AI1" s="14" t="s">
        <v>35</v>
      </c>
      <c r="AJ1" s="14" t="s">
        <v>36</v>
      </c>
      <c r="AK1" s="19" t="s">
        <v>37</v>
      </c>
      <c r="AL1" s="19" t="s">
        <v>38</v>
      </c>
      <c r="AM1" s="19" t="s">
        <v>39</v>
      </c>
      <c r="AN1" s="19" t="s">
        <v>40</v>
      </c>
      <c r="AO1" s="19" t="s">
        <v>41</v>
      </c>
      <c r="AP1" s="20" t="s">
        <v>42</v>
      </c>
      <c r="AQ1" s="19" t="s">
        <v>43</v>
      </c>
      <c r="AR1" s="19" t="s">
        <v>44</v>
      </c>
      <c r="AS1" s="21" t="s">
        <v>45</v>
      </c>
    </row>
    <row r="2" spans="1:46" ht="35.25" customHeight="1" x14ac:dyDescent="0.25">
      <c r="A2" s="22" t="s">
        <v>46</v>
      </c>
      <c r="B2" s="23" t="str">
        <f>HYPERLINK("https://edu.mentorlearn.com/library/sim_typ2","3D Systems-Symbionix")</f>
        <v>3D Systems-Symbionix</v>
      </c>
      <c r="C2" s="24" t="str">
        <f>HYPERLINK("https://vta.allego.com/home.do","Allego")</f>
        <v>Allego</v>
      </c>
      <c r="D2" s="25" t="s">
        <v>3</v>
      </c>
      <c r="E2" s="27" t="str">
        <f>HYPERLINK("http://www.archiemd.com/medrills","ArchieMD: Medrills")</f>
        <v>ArchieMD: Medrills</v>
      </c>
      <c r="F2" s="24" t="str">
        <f>HYPERLINK("https://covid19.bodyinteract.com/","BodyInteract")</f>
        <v>BodyInteract</v>
      </c>
      <c r="G2" s="24" t="str">
        <f>HYPERLINK("https://caehealthcare.com/covid19/","CAE")</f>
        <v>CAE</v>
      </c>
      <c r="H2" s="24" t="str">
        <f>HYPERLINK("https://onlinemeded.org/spa/case-x","Case X")</f>
        <v>Case X</v>
      </c>
      <c r="I2" s="28" t="str">
        <f>HYPERLINK("https://dxrgroup.com/healthcare-education-products/dxr-clinician/","DxR Clinician")</f>
        <v>DxR Clinician</v>
      </c>
      <c r="J2" s="24" t="str">
        <f>HYPERLINK("https://www.simulationiq.com/covid-19-contingency-planning","EMS")</f>
        <v>EMS</v>
      </c>
      <c r="K2" s="24" t="str">
        <f>HYPERLINK("https://enhancedlearn.azurewebsites.net/","EnhancedLearn")</f>
        <v>EnhancedLearn</v>
      </c>
      <c r="L2" s="24" t="str">
        <f>HYPERLINK("https://healthscholars.com/","Health Scholars")</f>
        <v>Health Scholars</v>
      </c>
      <c r="M2" s="26" t="s">
        <v>13</v>
      </c>
      <c r="N2" s="24" t="str">
        <f>HYPERLINK("https://kbport.com/kbport-covid-19-relief-effort/","KbPort")</f>
        <v>KbPort</v>
      </c>
      <c r="O2" s="26" t="s">
        <v>15</v>
      </c>
      <c r="P2" s="24" t="str">
        <f>HYPERLINK("https://www.laerdal.com/us/information/coronavirus-covid-19-resource-center","Laerdal")</f>
        <v>Laerdal</v>
      </c>
      <c r="Q2" s="29" t="str">
        <f>HYPERLINK("https://shop.medical-x.com/command-x","Medical-X")</f>
        <v>Medical-X</v>
      </c>
      <c r="R2" s="24" t="str">
        <f>HYPERLINK("https://nextgenu.org/","NextGenU")</f>
        <v>NextGenU</v>
      </c>
      <c r="S2" s="26" t="s">
        <v>19</v>
      </c>
      <c r="T2" s="24" t="str">
        <f>HYPERLINK("https://www.openpediatrics.org/collection/simulators","Open Pediatrics")</f>
        <v>Open Pediatrics</v>
      </c>
      <c r="U2" s="30" t="s">
        <v>47</v>
      </c>
      <c r="V2" s="29" t="str">
        <f>HYPERLINK("https://www.practicalclinicalskills.com/","Practical Clinical Skills")</f>
        <v>Practical Clinical Skills</v>
      </c>
      <c r="W2" s="29" t="str">
        <f>HYPERLINK("https://proceduralist.org/","Proceduralist")</f>
        <v>Proceduralist</v>
      </c>
      <c r="X2" s="24" t="str">
        <f>HYPERLINK("https://www.ryerson.ca/live-actor-simulation/catalogue/","Ryerson")</f>
        <v>Ryerson</v>
      </c>
      <c r="Y2" s="24" t="str">
        <f>HYPERLINK("https://www.healthcarelearninginnovations.com/products/virtual-clinical-simulations/sentinel-city-urban-community/","Sentinel City")</f>
        <v>Sentinel City</v>
      </c>
      <c r="Z2" s="24" t="str">
        <f>HYPERLINK("https://www.shadowhealth.com/products","Shadow Health")</f>
        <v>Shadow Health</v>
      </c>
      <c r="AA2" s="26" t="s">
        <v>27</v>
      </c>
      <c r="AB2" s="31" t="s">
        <v>28</v>
      </c>
      <c r="AC2" s="28" t="str">
        <f>HYPERLINK("https://www.simtics.com/","SIMTICS")</f>
        <v>SIMTICS</v>
      </c>
      <c r="AD2" s="24" t="str">
        <f>HYPERLINK("https://sonosim.com/ultrasound-training-for-groups/","SonoSim")</f>
        <v>SonoSim</v>
      </c>
      <c r="AE2" s="24" t="str">
        <f>HYPERLINK("https://truelearn.com/usmle/usmle-step-2/","TrueLearn Testing Bank")</f>
        <v>TrueLearn Testing Bank</v>
      </c>
      <c r="AF2" s="26" t="s">
        <v>48</v>
      </c>
      <c r="AG2" s="29" t="str">
        <f>HYPERLINK("https://www.ubisimvr.com/","UbiSimVR")</f>
        <v>UbiSimVR</v>
      </c>
      <c r="AH2" s="26" t="s">
        <v>49</v>
      </c>
      <c r="AI2" s="29" t="str">
        <f>HYPERLINK("https://store.breakawaygames.com/Home/Index","vHealthcare")</f>
        <v>vHealthcare</v>
      </c>
      <c r="AJ2" s="29" t="str">
        <f>HYPERLINK("https://virtualmedschool.com/virtual-patient-model/","Virtual Med School")</f>
        <v>Virtual Med School</v>
      </c>
      <c r="AK2" s="24" t="str">
        <f>HYPERLINK("https://www.ssih.org/COVID-19-Updates/-Helpful-Links-and-Information","SSH")</f>
        <v>SSH</v>
      </c>
      <c r="AL2" s="24" t="str">
        <f>HYPERLINK("https://www.inacsl.org/covid-19-update/resource-list/","INACSL")</f>
        <v>INACSL</v>
      </c>
      <c r="AM2" s="24" t="str">
        <f>HYPERLINK("http://can-sim.ca/","CAN Sim")</f>
        <v>CAN Sim</v>
      </c>
      <c r="AN2" s="24" t="str">
        <f>HYPERLINK("http://www.sim-one.ca/community/news/covid-19-simulations","Simulation Canada")</f>
        <v>Simulation Canada</v>
      </c>
      <c r="AO2" s="24" t="str">
        <f>HYPERLINK("https://icollaborative.aamc.org/collection/covid19-alternative-learning-experiences/","AAMC")</f>
        <v>AAMC</v>
      </c>
      <c r="AP2" s="32" t="s">
        <v>42</v>
      </c>
      <c r="AQ2" s="24" t="str">
        <f>HYPERLINK("https://www.quickicutraining.com/covid-19-resources/","Quick ICU Training")</f>
        <v>Quick ICU Training</v>
      </c>
      <c r="AR2" s="24" t="str">
        <f>HYPERLINK("https://chfg.org/","Clinical Human Factors Group")</f>
        <v>Clinical Human Factors Group</v>
      </c>
      <c r="AS2" s="33" t="str">
        <f>HYPERLINK("https://www.mededportal.org/collection/virtual/","MedEdPortal")</f>
        <v>MedEdPortal</v>
      </c>
    </row>
    <row r="3" spans="1:46" ht="33" customHeight="1" x14ac:dyDescent="0.25">
      <c r="A3" s="22" t="s">
        <v>50</v>
      </c>
      <c r="B3" s="34" t="s">
        <v>51</v>
      </c>
      <c r="C3" s="34"/>
      <c r="D3" s="34" t="s">
        <v>52</v>
      </c>
      <c r="E3" s="35" t="s">
        <v>51</v>
      </c>
      <c r="F3" s="36" t="s">
        <v>53</v>
      </c>
      <c r="G3" s="34" t="s">
        <v>54</v>
      </c>
      <c r="H3" s="36"/>
      <c r="I3" s="36"/>
      <c r="J3" s="36"/>
      <c r="K3" s="36"/>
      <c r="L3" s="24" t="str">
        <f>HYPERLINK("mailto:sean.koon@healthscholars.com","Sean Koon RN, CST")</f>
        <v>Sean Koon RN, CST</v>
      </c>
      <c r="M3" s="26" t="s">
        <v>55</v>
      </c>
      <c r="N3" s="25" t="s">
        <v>51</v>
      </c>
      <c r="O3" s="26" t="s">
        <v>56</v>
      </c>
      <c r="P3" s="36"/>
      <c r="Q3" s="25" t="s">
        <v>51</v>
      </c>
      <c r="R3" s="24" t="str">
        <f>HYPERLINK("mailto:Efrank@NextGenU.org","Erica Frank")</f>
        <v>Erica Frank</v>
      </c>
      <c r="S3" s="26" t="s">
        <v>57</v>
      </c>
      <c r="T3" s="25" t="s">
        <v>51</v>
      </c>
      <c r="U3" s="25" t="s">
        <v>51</v>
      </c>
      <c r="V3" s="37"/>
      <c r="W3" s="37" t="s">
        <v>58</v>
      </c>
      <c r="X3" s="25"/>
      <c r="Y3" s="25"/>
      <c r="Z3" s="25"/>
      <c r="AA3" s="38" t="str">
        <f>HYPERLINK("mailto:rkjha1@siminsights.com","Rajesh Jha")</f>
        <v>Rajesh Jha</v>
      </c>
      <c r="AB3" s="32" t="s">
        <v>59</v>
      </c>
      <c r="AC3" s="36"/>
      <c r="AD3" s="24" t="str">
        <f>HYPERLINK("mailto:austin@sonosim.com","Austin Seitz")</f>
        <v>Austin Seitz</v>
      </c>
      <c r="AE3" s="36"/>
      <c r="AF3" s="26" t="s">
        <v>60</v>
      </c>
      <c r="AG3" s="25"/>
      <c r="AH3" s="39" t="str">
        <f>HYPERLINK("mailto:amcentire@miami.edu","Aaron McEntire")</f>
        <v>Aaron McEntire</v>
      </c>
      <c r="AI3" s="40" t="s">
        <v>61</v>
      </c>
      <c r="AJ3" s="36"/>
      <c r="AK3" s="36"/>
      <c r="AL3" s="36"/>
      <c r="AM3" s="36"/>
      <c r="AN3" s="36"/>
      <c r="AO3" s="36"/>
      <c r="AP3" s="36"/>
      <c r="AQ3" s="36"/>
      <c r="AR3" s="36"/>
      <c r="AS3" s="41"/>
    </row>
    <row r="4" spans="1:46" ht="47.25" customHeight="1" x14ac:dyDescent="0.25">
      <c r="A4" s="42" t="s">
        <v>62</v>
      </c>
      <c r="B4" s="34" t="s">
        <v>63</v>
      </c>
      <c r="C4" s="34" t="s">
        <v>64</v>
      </c>
      <c r="D4" s="34" t="s">
        <v>65</v>
      </c>
      <c r="E4" s="43" t="s">
        <v>66</v>
      </c>
      <c r="F4" s="34" t="s">
        <v>67</v>
      </c>
      <c r="G4" s="34" t="s">
        <v>68</v>
      </c>
      <c r="H4" s="34" t="s">
        <v>69</v>
      </c>
      <c r="I4" s="34" t="s">
        <v>65</v>
      </c>
      <c r="J4" s="34" t="s">
        <v>70</v>
      </c>
      <c r="K4" s="34" t="s">
        <v>65</v>
      </c>
      <c r="L4" s="34" t="s">
        <v>65</v>
      </c>
      <c r="M4" s="34" t="s">
        <v>65</v>
      </c>
      <c r="N4" s="34" t="s">
        <v>71</v>
      </c>
      <c r="O4" s="34" t="s">
        <v>65</v>
      </c>
      <c r="P4" s="34" t="s">
        <v>68</v>
      </c>
      <c r="Q4" s="34" t="s">
        <v>72</v>
      </c>
      <c r="R4" s="34" t="s">
        <v>73</v>
      </c>
      <c r="S4" s="34" t="s">
        <v>65</v>
      </c>
      <c r="T4" s="34" t="s">
        <v>67</v>
      </c>
      <c r="U4" s="34" t="s">
        <v>74</v>
      </c>
      <c r="V4" s="34" t="s">
        <v>75</v>
      </c>
      <c r="W4" s="34" t="s">
        <v>76</v>
      </c>
      <c r="X4" s="34" t="s">
        <v>65</v>
      </c>
      <c r="Y4" s="34" t="s">
        <v>77</v>
      </c>
      <c r="Z4" s="34" t="s">
        <v>65</v>
      </c>
      <c r="AA4" s="34" t="s">
        <v>78</v>
      </c>
      <c r="AB4" s="44" t="s">
        <v>65</v>
      </c>
      <c r="AC4" s="34" t="s">
        <v>79</v>
      </c>
      <c r="AD4" s="34" t="s">
        <v>80</v>
      </c>
      <c r="AE4" s="34" t="s">
        <v>81</v>
      </c>
      <c r="AF4" s="34" t="s">
        <v>65</v>
      </c>
      <c r="AG4" s="34" t="s">
        <v>82</v>
      </c>
      <c r="AH4" s="34" t="s">
        <v>83</v>
      </c>
      <c r="AI4" s="34" t="s">
        <v>67</v>
      </c>
      <c r="AJ4" s="34" t="s">
        <v>67</v>
      </c>
      <c r="AK4" s="34" t="s">
        <v>84</v>
      </c>
      <c r="AL4" s="34" t="s">
        <v>84</v>
      </c>
      <c r="AM4" s="34" t="s">
        <v>84</v>
      </c>
      <c r="AN4" s="34" t="s">
        <v>84</v>
      </c>
      <c r="AO4" s="34" t="s">
        <v>85</v>
      </c>
      <c r="AP4" s="44" t="s">
        <v>86</v>
      </c>
      <c r="AQ4" s="34" t="s">
        <v>87</v>
      </c>
      <c r="AR4" s="34" t="s">
        <v>88</v>
      </c>
      <c r="AS4" s="45" t="s">
        <v>89</v>
      </c>
    </row>
    <row r="5" spans="1:46" ht="279.75" customHeight="1" x14ac:dyDescent="0.2">
      <c r="A5" s="60" t="s">
        <v>90</v>
      </c>
      <c r="B5" s="61" t="s">
        <v>91</v>
      </c>
      <c r="C5" s="61" t="s">
        <v>92</v>
      </c>
      <c r="D5" s="59" t="s">
        <v>93</v>
      </c>
      <c r="E5" s="62" t="s">
        <v>94</v>
      </c>
      <c r="F5" s="61" t="s">
        <v>95</v>
      </c>
      <c r="G5" s="61" t="s">
        <v>96</v>
      </c>
      <c r="H5" s="61" t="s">
        <v>97</v>
      </c>
      <c r="I5" s="61" t="s">
        <v>98</v>
      </c>
      <c r="J5" s="61" t="s">
        <v>99</v>
      </c>
      <c r="K5" s="63" t="s">
        <v>100</v>
      </c>
      <c r="L5" s="61" t="s">
        <v>101</v>
      </c>
      <c r="M5" s="64" t="s">
        <v>102</v>
      </c>
      <c r="N5" s="61" t="s">
        <v>103</v>
      </c>
      <c r="O5" s="61" t="s">
        <v>104</v>
      </c>
      <c r="P5" s="61" t="s">
        <v>105</v>
      </c>
      <c r="Q5" s="61" t="s">
        <v>106</v>
      </c>
      <c r="R5" s="61" t="s">
        <v>107</v>
      </c>
      <c r="S5" s="64" t="s">
        <v>108</v>
      </c>
      <c r="T5" s="61" t="s">
        <v>109</v>
      </c>
      <c r="U5" s="61" t="s">
        <v>110</v>
      </c>
      <c r="V5" s="63" t="s">
        <v>111</v>
      </c>
      <c r="W5" s="63" t="s">
        <v>112</v>
      </c>
      <c r="X5" s="61" t="s">
        <v>113</v>
      </c>
      <c r="Y5" s="61" t="s">
        <v>114</v>
      </c>
      <c r="Z5" s="61" t="s">
        <v>115</v>
      </c>
      <c r="AA5" s="61" t="s">
        <v>116</v>
      </c>
      <c r="AB5" s="61"/>
      <c r="AC5" s="61" t="s">
        <v>117</v>
      </c>
      <c r="AD5" s="61" t="s">
        <v>118</v>
      </c>
      <c r="AE5" s="61" t="s">
        <v>119</v>
      </c>
      <c r="AF5" s="64" t="s">
        <v>120</v>
      </c>
      <c r="AG5" s="61" t="s">
        <v>121</v>
      </c>
      <c r="AH5" s="64" t="s">
        <v>122</v>
      </c>
      <c r="AI5" s="61" t="s">
        <v>123</v>
      </c>
      <c r="AJ5" s="61" t="s">
        <v>124</v>
      </c>
      <c r="AK5" s="61" t="s">
        <v>125</v>
      </c>
      <c r="AL5" s="61" t="s">
        <v>126</v>
      </c>
      <c r="AM5" s="61" t="s">
        <v>127</v>
      </c>
      <c r="AN5" s="61" t="s">
        <v>128</v>
      </c>
      <c r="AO5" s="61" t="s">
        <v>129</v>
      </c>
      <c r="AP5" s="65" t="s">
        <v>130</v>
      </c>
      <c r="AQ5" s="61" t="s">
        <v>131</v>
      </c>
      <c r="AR5" s="61" t="s">
        <v>132</v>
      </c>
      <c r="AS5" s="66" t="s">
        <v>133</v>
      </c>
      <c r="AT5" s="67"/>
    </row>
    <row r="6" spans="1:46" ht="30" customHeight="1" x14ac:dyDescent="0.25">
      <c r="A6" s="22" t="s">
        <v>134</v>
      </c>
      <c r="B6" s="34" t="s">
        <v>135</v>
      </c>
      <c r="C6" s="34" t="s">
        <v>136</v>
      </c>
      <c r="D6" s="30"/>
      <c r="E6" s="43" t="s">
        <v>137</v>
      </c>
      <c r="F6" s="30"/>
      <c r="G6" s="34" t="s">
        <v>138</v>
      </c>
      <c r="H6" s="34" t="s">
        <v>139</v>
      </c>
      <c r="I6" s="34" t="s">
        <v>140</v>
      </c>
      <c r="J6" s="30"/>
      <c r="K6" s="30"/>
      <c r="L6" s="44" t="s">
        <v>141</v>
      </c>
      <c r="M6" s="30"/>
      <c r="N6" s="30"/>
      <c r="O6" s="34" t="s">
        <v>142</v>
      </c>
      <c r="P6" s="30"/>
      <c r="Q6" s="34" t="s">
        <v>143</v>
      </c>
      <c r="R6" s="34" t="s">
        <v>144</v>
      </c>
      <c r="S6" s="30"/>
      <c r="T6" s="34" t="s">
        <v>145</v>
      </c>
      <c r="U6" s="34" t="s">
        <v>146</v>
      </c>
      <c r="V6" s="34" t="s">
        <v>147</v>
      </c>
      <c r="W6" s="34" t="s">
        <v>148</v>
      </c>
      <c r="X6" s="34" t="s">
        <v>149</v>
      </c>
      <c r="Y6" s="34" t="s">
        <v>150</v>
      </c>
      <c r="Z6" s="30"/>
      <c r="AA6" s="30"/>
      <c r="AB6" s="34"/>
      <c r="AC6" s="34" t="s">
        <v>151</v>
      </c>
      <c r="AD6" s="34" t="s">
        <v>152</v>
      </c>
      <c r="AE6" s="34" t="s">
        <v>153</v>
      </c>
      <c r="AF6" s="30" t="s">
        <v>154</v>
      </c>
      <c r="AG6" s="34" t="s">
        <v>155</v>
      </c>
      <c r="AH6" s="34" t="s">
        <v>156</v>
      </c>
      <c r="AI6" s="34"/>
      <c r="AJ6" s="34"/>
      <c r="AK6" s="30"/>
      <c r="AL6" s="30"/>
      <c r="AM6" s="30"/>
      <c r="AN6" s="30"/>
      <c r="AO6" s="30"/>
      <c r="AP6" s="30"/>
      <c r="AQ6" s="30"/>
      <c r="AR6" s="30"/>
      <c r="AS6" s="46"/>
    </row>
    <row r="7" spans="1:46" ht="14.25" customHeight="1" x14ac:dyDescent="0.25">
      <c r="A7" s="22" t="s">
        <v>157</v>
      </c>
      <c r="B7" s="34" t="s">
        <v>158</v>
      </c>
      <c r="C7" s="34" t="s">
        <v>159</v>
      </c>
      <c r="D7" s="24" t="str">
        <f>HYPERLINK("https://aquifer.org/covid-19-response-free-access-extended-to-new-programs/","Free access to a full library of virtual patient cases to all North American medical schools and physician assistant programs through June 30, 2020")</f>
        <v>Free access to a full library of virtual patient cases to all North American medical schools and physician assistant programs through June 30, 2020</v>
      </c>
      <c r="E7" s="43" t="s">
        <v>289</v>
      </c>
      <c r="F7" s="34" t="s">
        <v>160</v>
      </c>
      <c r="G7" s="34" t="s">
        <v>161</v>
      </c>
      <c r="H7" s="24" t="str">
        <f>HYPERLINK("https://onlinemeded.org/spa/cases","Free initial cases to view")</f>
        <v>Free initial cases to view</v>
      </c>
      <c r="I7" s="30"/>
      <c r="J7" s="30"/>
      <c r="K7" s="30"/>
      <c r="L7" s="44" t="s">
        <v>162</v>
      </c>
      <c r="M7" s="30"/>
      <c r="N7" s="34" t="s">
        <v>163</v>
      </c>
      <c r="O7" s="34" t="s">
        <v>164</v>
      </c>
      <c r="P7" s="34" t="s">
        <v>165</v>
      </c>
      <c r="Q7" s="44" t="s">
        <v>166</v>
      </c>
      <c r="R7" s="34" t="s">
        <v>167</v>
      </c>
      <c r="S7" s="30" t="s">
        <v>168</v>
      </c>
      <c r="T7" s="34" t="s">
        <v>169</v>
      </c>
      <c r="U7" s="34" t="s">
        <v>170</v>
      </c>
      <c r="V7" s="34" t="s">
        <v>169</v>
      </c>
      <c r="W7" s="34" t="s">
        <v>171</v>
      </c>
      <c r="X7" s="30"/>
      <c r="Y7" s="34" t="s">
        <v>172</v>
      </c>
      <c r="Z7" s="30"/>
      <c r="AA7" s="30"/>
      <c r="AB7" s="34"/>
      <c r="AC7" s="34" t="s">
        <v>173</v>
      </c>
      <c r="AD7" s="34" t="s">
        <v>174</v>
      </c>
      <c r="AE7" s="34" t="s">
        <v>175</v>
      </c>
      <c r="AF7" s="34" t="s">
        <v>51</v>
      </c>
      <c r="AG7" s="30"/>
      <c r="AH7" s="34" t="s">
        <v>176</v>
      </c>
      <c r="AI7" s="34" t="s">
        <v>177</v>
      </c>
      <c r="AJ7" s="24" t="str">
        <f>HYPERLINK("https://virtualmedschool.com/covid19-level/","Free COVID-19 course")</f>
        <v>Free COVID-19 course</v>
      </c>
      <c r="AK7" s="30"/>
      <c r="AL7" s="30"/>
      <c r="AM7" s="24" t="str">
        <f>HYPERLINK("http://www.can-sim.ca/games/covid19ppe/story_html5.html","Virtual sim game")</f>
        <v>Virtual sim game</v>
      </c>
      <c r="AN7" s="30"/>
      <c r="AO7" s="30"/>
      <c r="AP7" s="32" t="s">
        <v>178</v>
      </c>
      <c r="AQ7" s="30"/>
      <c r="AR7" s="30"/>
      <c r="AS7" s="46"/>
    </row>
    <row r="8" spans="1:46" ht="93" customHeight="1" x14ac:dyDescent="0.25">
      <c r="A8" s="22" t="s">
        <v>179</v>
      </c>
      <c r="B8" s="30"/>
      <c r="C8" s="34" t="s">
        <v>159</v>
      </c>
      <c r="D8" s="34" t="s">
        <v>180</v>
      </c>
      <c r="E8" s="47" t="s">
        <v>181</v>
      </c>
      <c r="F8" s="34" t="s">
        <v>169</v>
      </c>
      <c r="G8" s="34" t="s">
        <v>169</v>
      </c>
      <c r="H8" s="34" t="s">
        <v>182</v>
      </c>
      <c r="I8" s="30"/>
      <c r="J8" s="34" t="s">
        <v>183</v>
      </c>
      <c r="K8" s="34" t="s">
        <v>184</v>
      </c>
      <c r="L8" s="34" t="s">
        <v>185</v>
      </c>
      <c r="M8" s="34" t="s">
        <v>186</v>
      </c>
      <c r="N8" s="34" t="s">
        <v>163</v>
      </c>
      <c r="O8" s="34"/>
      <c r="P8" s="25" t="s">
        <v>169</v>
      </c>
      <c r="Q8" s="25" t="s">
        <v>169</v>
      </c>
      <c r="R8" s="34" t="s">
        <v>169</v>
      </c>
      <c r="S8" s="30"/>
      <c r="T8" s="34" t="s">
        <v>169</v>
      </c>
      <c r="U8" s="34" t="s">
        <v>169</v>
      </c>
      <c r="V8" s="34" t="s">
        <v>169</v>
      </c>
      <c r="W8" s="34" t="s">
        <v>171</v>
      </c>
      <c r="X8" s="30"/>
      <c r="Y8" s="34" t="s">
        <v>187</v>
      </c>
      <c r="Z8" s="30"/>
      <c r="AA8" s="30"/>
      <c r="AB8" s="34"/>
      <c r="AC8" s="34" t="s">
        <v>188</v>
      </c>
      <c r="AD8" s="34" t="s">
        <v>189</v>
      </c>
      <c r="AE8" s="34" t="s">
        <v>190</v>
      </c>
      <c r="AF8" s="30" t="s">
        <v>169</v>
      </c>
      <c r="AG8" s="34"/>
      <c r="AH8" s="34" t="s">
        <v>191</v>
      </c>
      <c r="AI8" s="34" t="s">
        <v>192</v>
      </c>
      <c r="AJ8" s="30"/>
      <c r="AK8" s="34" t="s">
        <v>183</v>
      </c>
      <c r="AL8" s="34" t="s">
        <v>169</v>
      </c>
      <c r="AM8" s="30"/>
      <c r="AN8" s="30"/>
      <c r="AO8" s="30"/>
      <c r="AP8" s="30"/>
      <c r="AQ8" s="30"/>
      <c r="AR8" s="30"/>
      <c r="AS8" s="46"/>
    </row>
    <row r="9" spans="1:46" ht="48.75" customHeight="1" x14ac:dyDescent="0.25">
      <c r="A9" s="42" t="s">
        <v>193</v>
      </c>
      <c r="B9" s="30" t="s">
        <v>194</v>
      </c>
      <c r="C9" s="34" t="s">
        <v>194</v>
      </c>
      <c r="D9" s="30" t="s">
        <v>194</v>
      </c>
      <c r="E9" s="43" t="s">
        <v>195</v>
      </c>
      <c r="F9" s="34" t="s">
        <v>194</v>
      </c>
      <c r="G9" s="34" t="s">
        <v>194</v>
      </c>
      <c r="H9" s="34" t="s">
        <v>194</v>
      </c>
      <c r="I9" s="30"/>
      <c r="J9" s="34" t="s">
        <v>194</v>
      </c>
      <c r="K9" s="30"/>
      <c r="L9" s="34" t="s">
        <v>196</v>
      </c>
      <c r="M9" s="34" t="s">
        <v>197</v>
      </c>
      <c r="N9" s="34" t="s">
        <v>194</v>
      </c>
      <c r="O9" s="30" t="s">
        <v>194</v>
      </c>
      <c r="P9" s="34" t="s">
        <v>194</v>
      </c>
      <c r="Q9" s="34" t="s">
        <v>194</v>
      </c>
      <c r="R9" s="34" t="s">
        <v>194</v>
      </c>
      <c r="S9" s="30" t="s">
        <v>198</v>
      </c>
      <c r="T9" s="34" t="s">
        <v>194</v>
      </c>
      <c r="U9" s="34" t="s">
        <v>194</v>
      </c>
      <c r="V9" s="34" t="s">
        <v>194</v>
      </c>
      <c r="W9" s="34" t="s">
        <v>194</v>
      </c>
      <c r="X9" s="34" t="s">
        <v>199</v>
      </c>
      <c r="Y9" s="34" t="s">
        <v>199</v>
      </c>
      <c r="Z9" s="34" t="s">
        <v>199</v>
      </c>
      <c r="AA9" s="30" t="s">
        <v>194</v>
      </c>
      <c r="AB9" s="34"/>
      <c r="AC9" s="34" t="s">
        <v>194</v>
      </c>
      <c r="AD9" s="34" t="s">
        <v>194</v>
      </c>
      <c r="AE9" s="34" t="s">
        <v>194</v>
      </c>
      <c r="AF9" s="30" t="s">
        <v>200</v>
      </c>
      <c r="AG9" s="34" t="s">
        <v>201</v>
      </c>
      <c r="AH9" s="34" t="s">
        <v>202</v>
      </c>
      <c r="AI9" s="34" t="s">
        <v>194</v>
      </c>
      <c r="AJ9" s="34" t="s">
        <v>194</v>
      </c>
      <c r="AK9" s="30"/>
      <c r="AL9" s="30"/>
      <c r="AM9" s="30"/>
      <c r="AN9" s="30"/>
      <c r="AO9" s="30"/>
      <c r="AP9" s="34"/>
      <c r="AQ9" s="34" t="s">
        <v>203</v>
      </c>
      <c r="AR9" s="34"/>
      <c r="AS9" s="45"/>
    </row>
    <row r="10" spans="1:46" ht="14.25" customHeight="1" x14ac:dyDescent="0.25">
      <c r="A10" s="22" t="s">
        <v>204</v>
      </c>
      <c r="B10" s="30" t="s">
        <v>205</v>
      </c>
      <c r="C10" s="30" t="s">
        <v>205</v>
      </c>
      <c r="D10" s="30" t="s">
        <v>205</v>
      </c>
      <c r="E10" s="35" t="s">
        <v>205</v>
      </c>
      <c r="F10" s="30" t="s">
        <v>205</v>
      </c>
      <c r="G10" s="30" t="s">
        <v>205</v>
      </c>
      <c r="H10" s="30" t="s">
        <v>205</v>
      </c>
      <c r="I10" s="30" t="s">
        <v>205</v>
      </c>
      <c r="J10" s="30" t="s">
        <v>205</v>
      </c>
      <c r="K10" s="30" t="s">
        <v>205</v>
      </c>
      <c r="L10" s="30" t="s">
        <v>205</v>
      </c>
      <c r="M10" s="30" t="s">
        <v>205</v>
      </c>
      <c r="N10" s="34" t="s">
        <v>205</v>
      </c>
      <c r="O10" s="30" t="s">
        <v>205</v>
      </c>
      <c r="P10" s="30" t="s">
        <v>205</v>
      </c>
      <c r="Q10" s="30" t="s">
        <v>205</v>
      </c>
      <c r="R10" s="34" t="s">
        <v>205</v>
      </c>
      <c r="S10" s="30" t="s">
        <v>205</v>
      </c>
      <c r="T10" s="34" t="s">
        <v>205</v>
      </c>
      <c r="U10" s="34" t="s">
        <v>205</v>
      </c>
      <c r="V10" s="34" t="s">
        <v>205</v>
      </c>
      <c r="W10" s="34" t="s">
        <v>205</v>
      </c>
      <c r="X10" s="34" t="s">
        <v>51</v>
      </c>
      <c r="Y10" s="34" t="s">
        <v>205</v>
      </c>
      <c r="Z10" s="30"/>
      <c r="AA10" s="30" t="s">
        <v>205</v>
      </c>
      <c r="AB10" s="30"/>
      <c r="AC10" s="30" t="s">
        <v>205</v>
      </c>
      <c r="AD10" s="30" t="s">
        <v>205</v>
      </c>
      <c r="AE10" s="30" t="s">
        <v>205</v>
      </c>
      <c r="AF10" s="30" t="s">
        <v>205</v>
      </c>
      <c r="AG10" s="30" t="s">
        <v>205</v>
      </c>
      <c r="AH10" s="30" t="s">
        <v>205</v>
      </c>
      <c r="AI10" s="30" t="s">
        <v>205</v>
      </c>
      <c r="AJ10" s="30" t="s">
        <v>205</v>
      </c>
      <c r="AK10" s="30"/>
      <c r="AL10" s="30" t="s">
        <v>51</v>
      </c>
      <c r="AM10" s="30"/>
      <c r="AN10" s="30"/>
      <c r="AO10" s="30"/>
      <c r="AP10" s="30"/>
      <c r="AQ10" s="30"/>
      <c r="AR10" s="30"/>
      <c r="AS10" s="46"/>
    </row>
    <row r="11" spans="1:46" ht="14.25" customHeight="1" x14ac:dyDescent="0.25">
      <c r="A11" s="22" t="s">
        <v>206</v>
      </c>
      <c r="B11" s="34" t="s">
        <v>51</v>
      </c>
      <c r="C11" s="34" t="s">
        <v>51</v>
      </c>
      <c r="D11" s="30" t="s">
        <v>51</v>
      </c>
      <c r="E11" s="43" t="s">
        <v>51</v>
      </c>
      <c r="F11" s="34" t="s">
        <v>51</v>
      </c>
      <c r="G11" s="34" t="s">
        <v>51</v>
      </c>
      <c r="H11" s="34" t="s">
        <v>51</v>
      </c>
      <c r="I11" s="30" t="s">
        <v>51</v>
      </c>
      <c r="J11" s="34" t="s">
        <v>51</v>
      </c>
      <c r="K11" s="34" t="s">
        <v>51</v>
      </c>
      <c r="L11" s="30" t="s">
        <v>205</v>
      </c>
      <c r="M11" s="30" t="s">
        <v>51</v>
      </c>
      <c r="N11" s="30" t="s">
        <v>51</v>
      </c>
      <c r="O11" s="30" t="s">
        <v>51</v>
      </c>
      <c r="P11" s="30" t="s">
        <v>51</v>
      </c>
      <c r="Q11" s="34" t="s">
        <v>51</v>
      </c>
      <c r="R11" s="34" t="s">
        <v>51</v>
      </c>
      <c r="S11" s="30" t="s">
        <v>205</v>
      </c>
      <c r="T11" s="34" t="s">
        <v>51</v>
      </c>
      <c r="U11" s="34" t="s">
        <v>51</v>
      </c>
      <c r="V11" s="34" t="s">
        <v>51</v>
      </c>
      <c r="W11" s="34" t="s">
        <v>51</v>
      </c>
      <c r="X11" s="34" t="s">
        <v>51</v>
      </c>
      <c r="Y11" s="34" t="s">
        <v>51</v>
      </c>
      <c r="Z11" s="30"/>
      <c r="AA11" s="30"/>
      <c r="AB11" s="34"/>
      <c r="AC11" s="34" t="s">
        <v>51</v>
      </c>
      <c r="AD11" s="34" t="s">
        <v>51</v>
      </c>
      <c r="AE11" s="34" t="s">
        <v>51</v>
      </c>
      <c r="AF11" s="30" t="s">
        <v>51</v>
      </c>
      <c r="AG11" s="30" t="s">
        <v>205</v>
      </c>
      <c r="AH11" s="30" t="s">
        <v>51</v>
      </c>
      <c r="AI11" s="30" t="s">
        <v>51</v>
      </c>
      <c r="AJ11" s="30" t="s">
        <v>51</v>
      </c>
      <c r="AK11" s="30"/>
      <c r="AL11" s="30" t="s">
        <v>51</v>
      </c>
      <c r="AM11" s="30"/>
      <c r="AN11" s="30"/>
      <c r="AO11" s="30"/>
      <c r="AP11" s="30"/>
      <c r="AQ11" s="30"/>
      <c r="AR11" s="30"/>
      <c r="AS11" s="46"/>
    </row>
    <row r="12" spans="1:46" ht="14.25" customHeight="1" x14ac:dyDescent="0.25">
      <c r="A12" s="22" t="s">
        <v>207</v>
      </c>
      <c r="B12" s="34" t="s">
        <v>51</v>
      </c>
      <c r="C12" s="34" t="s">
        <v>51</v>
      </c>
      <c r="D12" s="30" t="s">
        <v>51</v>
      </c>
      <c r="E12" s="43" t="s">
        <v>51</v>
      </c>
      <c r="F12" s="34" t="s">
        <v>51</v>
      </c>
      <c r="G12" s="34" t="s">
        <v>51</v>
      </c>
      <c r="H12" s="34" t="s">
        <v>51</v>
      </c>
      <c r="I12" s="30" t="s">
        <v>51</v>
      </c>
      <c r="J12" s="34" t="s">
        <v>51</v>
      </c>
      <c r="K12" s="34" t="s">
        <v>51</v>
      </c>
      <c r="L12" s="30" t="s">
        <v>205</v>
      </c>
      <c r="M12" s="30" t="s">
        <v>51</v>
      </c>
      <c r="N12" s="30" t="s">
        <v>51</v>
      </c>
      <c r="O12" s="30" t="s">
        <v>51</v>
      </c>
      <c r="P12" s="30" t="s">
        <v>51</v>
      </c>
      <c r="Q12" s="34" t="s">
        <v>51</v>
      </c>
      <c r="R12" s="30" t="s">
        <v>51</v>
      </c>
      <c r="S12" s="30" t="s">
        <v>205</v>
      </c>
      <c r="T12" s="30" t="s">
        <v>51</v>
      </c>
      <c r="U12" s="34" t="s">
        <v>51</v>
      </c>
      <c r="V12" s="30" t="s">
        <v>51</v>
      </c>
      <c r="W12" s="30" t="s">
        <v>51</v>
      </c>
      <c r="X12" s="34" t="s">
        <v>51</v>
      </c>
      <c r="Y12" s="30" t="s">
        <v>51</v>
      </c>
      <c r="Z12" s="30"/>
      <c r="AA12" s="30" t="s">
        <v>205</v>
      </c>
      <c r="AB12" s="34"/>
      <c r="AC12" s="34" t="s">
        <v>51</v>
      </c>
      <c r="AD12" s="34" t="s">
        <v>51</v>
      </c>
      <c r="AE12" s="34" t="s">
        <v>51</v>
      </c>
      <c r="AF12" s="30" t="s">
        <v>51</v>
      </c>
      <c r="AG12" s="30" t="s">
        <v>205</v>
      </c>
      <c r="AH12" s="30" t="s">
        <v>51</v>
      </c>
      <c r="AI12" s="30" t="s">
        <v>51</v>
      </c>
      <c r="AJ12" s="30" t="s">
        <v>51</v>
      </c>
      <c r="AK12" s="30"/>
      <c r="AL12" s="30" t="s">
        <v>51</v>
      </c>
      <c r="AM12" s="30"/>
      <c r="AN12" s="30"/>
      <c r="AO12" s="30"/>
      <c r="AP12" s="30"/>
      <c r="AQ12" s="30"/>
      <c r="AR12" s="30"/>
      <c r="AS12" s="46"/>
    </row>
    <row r="13" spans="1:46" ht="14.25" customHeight="1" x14ac:dyDescent="0.25">
      <c r="A13" s="22" t="s">
        <v>208</v>
      </c>
      <c r="B13" s="34" t="s">
        <v>205</v>
      </c>
      <c r="C13" s="34" t="s">
        <v>205</v>
      </c>
      <c r="D13" s="30" t="s">
        <v>205</v>
      </c>
      <c r="E13" s="35" t="s">
        <v>205</v>
      </c>
      <c r="F13" s="30" t="s">
        <v>205</v>
      </c>
      <c r="G13" s="30" t="s">
        <v>205</v>
      </c>
      <c r="H13" s="30" t="s">
        <v>205</v>
      </c>
      <c r="I13" s="30" t="s">
        <v>205</v>
      </c>
      <c r="J13" s="30" t="s">
        <v>205</v>
      </c>
      <c r="K13" s="30" t="s">
        <v>205</v>
      </c>
      <c r="L13" s="30" t="s">
        <v>205</v>
      </c>
      <c r="M13" s="30" t="s">
        <v>205</v>
      </c>
      <c r="N13" s="30" t="s">
        <v>205</v>
      </c>
      <c r="O13" s="30" t="s">
        <v>205</v>
      </c>
      <c r="P13" s="30" t="s">
        <v>205</v>
      </c>
      <c r="Q13" s="30" t="s">
        <v>205</v>
      </c>
      <c r="R13" s="30" t="s">
        <v>205</v>
      </c>
      <c r="S13" s="30" t="s">
        <v>205</v>
      </c>
      <c r="T13" s="30" t="s">
        <v>205</v>
      </c>
      <c r="U13" s="34" t="s">
        <v>209</v>
      </c>
      <c r="V13" s="30" t="s">
        <v>205</v>
      </c>
      <c r="W13" s="30" t="s">
        <v>205</v>
      </c>
      <c r="X13" s="34" t="s">
        <v>51</v>
      </c>
      <c r="Y13" s="30" t="s">
        <v>205</v>
      </c>
      <c r="Z13" s="30"/>
      <c r="AA13" s="30" t="s">
        <v>205</v>
      </c>
      <c r="AB13" s="30"/>
      <c r="AC13" s="30" t="s">
        <v>205</v>
      </c>
      <c r="AD13" s="30" t="s">
        <v>205</v>
      </c>
      <c r="AE13" s="30" t="s">
        <v>205</v>
      </c>
      <c r="AF13" s="30" t="s">
        <v>205</v>
      </c>
      <c r="AG13" s="30" t="s">
        <v>51</v>
      </c>
      <c r="AH13" s="30" t="s">
        <v>205</v>
      </c>
      <c r="AI13" s="30" t="s">
        <v>205</v>
      </c>
      <c r="AJ13" s="30" t="s">
        <v>205</v>
      </c>
      <c r="AK13" s="30"/>
      <c r="AL13" s="30" t="s">
        <v>205</v>
      </c>
      <c r="AM13" s="30"/>
      <c r="AN13" s="30"/>
      <c r="AO13" s="30"/>
      <c r="AP13" s="30"/>
      <c r="AQ13" s="30"/>
      <c r="AR13" s="30"/>
      <c r="AS13" s="46"/>
    </row>
    <row r="14" spans="1:46" ht="14.25" customHeight="1" x14ac:dyDescent="0.25">
      <c r="A14" s="22" t="s">
        <v>210</v>
      </c>
      <c r="B14" s="34" t="s">
        <v>51</v>
      </c>
      <c r="C14" s="34" t="s">
        <v>51</v>
      </c>
      <c r="D14" s="30" t="s">
        <v>51</v>
      </c>
      <c r="E14" s="43" t="s">
        <v>51</v>
      </c>
      <c r="F14" s="34" t="s">
        <v>51</v>
      </c>
      <c r="G14" s="34" t="s">
        <v>51</v>
      </c>
      <c r="H14" s="34" t="s">
        <v>51</v>
      </c>
      <c r="I14" s="30" t="s">
        <v>51</v>
      </c>
      <c r="J14" s="34" t="s">
        <v>51</v>
      </c>
      <c r="K14" s="34" t="s">
        <v>51</v>
      </c>
      <c r="L14" s="30" t="s">
        <v>205</v>
      </c>
      <c r="M14" s="30" t="s">
        <v>51</v>
      </c>
      <c r="N14" s="30" t="s">
        <v>51</v>
      </c>
      <c r="O14" s="30" t="s">
        <v>51</v>
      </c>
      <c r="P14" s="30" t="s">
        <v>51</v>
      </c>
      <c r="Q14" s="34" t="s">
        <v>51</v>
      </c>
      <c r="R14" s="30" t="s">
        <v>51</v>
      </c>
      <c r="S14" s="34" t="s">
        <v>211</v>
      </c>
      <c r="T14" s="30" t="s">
        <v>51</v>
      </c>
      <c r="U14" s="34" t="s">
        <v>51</v>
      </c>
      <c r="V14" s="30" t="s">
        <v>51</v>
      </c>
      <c r="W14" s="30" t="s">
        <v>51</v>
      </c>
      <c r="X14" s="34" t="s">
        <v>51</v>
      </c>
      <c r="Y14" s="30" t="s">
        <v>51</v>
      </c>
      <c r="Z14" s="30"/>
      <c r="AA14" s="30" t="s">
        <v>212</v>
      </c>
      <c r="AB14" s="30"/>
      <c r="AC14" s="30"/>
      <c r="AD14" s="34" t="s">
        <v>51</v>
      </c>
      <c r="AE14" s="30" t="s">
        <v>51</v>
      </c>
      <c r="AF14" s="30" t="s">
        <v>51</v>
      </c>
      <c r="AG14" s="30" t="s">
        <v>205</v>
      </c>
      <c r="AH14" s="30" t="s">
        <v>51</v>
      </c>
      <c r="AI14" s="30" t="s">
        <v>51</v>
      </c>
      <c r="AJ14" s="30" t="s">
        <v>51</v>
      </c>
      <c r="AK14" s="30"/>
      <c r="AL14" s="34" t="s">
        <v>51</v>
      </c>
      <c r="AM14" s="30"/>
      <c r="AN14" s="30"/>
      <c r="AO14" s="30"/>
      <c r="AP14" s="30"/>
      <c r="AQ14" s="30"/>
      <c r="AR14" s="30"/>
      <c r="AS14" s="46"/>
    </row>
    <row r="15" spans="1:46" ht="14.25" customHeight="1" x14ac:dyDescent="0.25">
      <c r="A15" s="22" t="s">
        <v>213</v>
      </c>
      <c r="B15" s="34" t="s">
        <v>51</v>
      </c>
      <c r="C15" s="34" t="s">
        <v>51</v>
      </c>
      <c r="D15" s="30" t="s">
        <v>51</v>
      </c>
      <c r="E15" s="43" t="s">
        <v>51</v>
      </c>
      <c r="F15" s="34" t="s">
        <v>51</v>
      </c>
      <c r="G15" s="34" t="s">
        <v>51</v>
      </c>
      <c r="H15" s="34" t="s">
        <v>51</v>
      </c>
      <c r="I15" s="30" t="s">
        <v>51</v>
      </c>
      <c r="J15" s="34" t="s">
        <v>51</v>
      </c>
      <c r="K15" s="34" t="s">
        <v>51</v>
      </c>
      <c r="L15" s="34" t="s">
        <v>214</v>
      </c>
      <c r="M15" s="30" t="s">
        <v>51</v>
      </c>
      <c r="N15" s="30" t="s">
        <v>51</v>
      </c>
      <c r="O15" s="30" t="s">
        <v>51</v>
      </c>
      <c r="P15" s="30" t="s">
        <v>51</v>
      </c>
      <c r="Q15" s="34" t="s">
        <v>51</v>
      </c>
      <c r="R15" s="30" t="s">
        <v>51</v>
      </c>
      <c r="S15" s="34" t="s">
        <v>215</v>
      </c>
      <c r="T15" s="30" t="s">
        <v>51</v>
      </c>
      <c r="U15" s="34" t="s">
        <v>51</v>
      </c>
      <c r="V15" s="30" t="s">
        <v>51</v>
      </c>
      <c r="W15" s="30" t="s">
        <v>51</v>
      </c>
      <c r="X15" s="34" t="s">
        <v>51</v>
      </c>
      <c r="Y15" s="30" t="s">
        <v>51</v>
      </c>
      <c r="Z15" s="30"/>
      <c r="AA15" s="30" t="s">
        <v>194</v>
      </c>
      <c r="AB15" s="30"/>
      <c r="AC15" s="30"/>
      <c r="AD15" s="34" t="s">
        <v>51</v>
      </c>
      <c r="AE15" s="34" t="s">
        <v>51</v>
      </c>
      <c r="AF15" s="30" t="s">
        <v>51</v>
      </c>
      <c r="AG15" s="34" t="s">
        <v>194</v>
      </c>
      <c r="AH15" s="30" t="s">
        <v>51</v>
      </c>
      <c r="AI15" s="30" t="s">
        <v>51</v>
      </c>
      <c r="AJ15" s="30" t="s">
        <v>51</v>
      </c>
      <c r="AK15" s="30"/>
      <c r="AL15" s="34" t="s">
        <v>51</v>
      </c>
      <c r="AM15" s="30"/>
      <c r="AN15" s="30"/>
      <c r="AO15" s="30"/>
      <c r="AP15" s="30"/>
      <c r="AQ15" s="30"/>
      <c r="AR15" s="30"/>
      <c r="AS15" s="46"/>
    </row>
    <row r="16" spans="1:46" ht="14.25" customHeight="1" x14ac:dyDescent="0.25">
      <c r="A16" s="22" t="s">
        <v>216</v>
      </c>
      <c r="B16" s="30"/>
      <c r="C16" s="34" t="s">
        <v>51</v>
      </c>
      <c r="D16" s="30"/>
      <c r="E16" s="43" t="s">
        <v>217</v>
      </c>
      <c r="F16" s="34" t="s">
        <v>218</v>
      </c>
      <c r="G16" s="34">
        <v>1</v>
      </c>
      <c r="H16" s="34">
        <v>102</v>
      </c>
      <c r="I16" s="30"/>
      <c r="J16" s="30"/>
      <c r="K16" s="34">
        <v>7</v>
      </c>
      <c r="L16" s="34">
        <v>3</v>
      </c>
      <c r="M16" s="24" t="str">
        <f>HYPERLINK("https://www.i-human.com/cases/","See case list online")</f>
        <v>See case list online</v>
      </c>
      <c r="N16" s="30"/>
      <c r="O16" s="30">
        <v>11</v>
      </c>
      <c r="P16" s="48" t="str">
        <f>HYPERLINK("https://www.laerdal.com/us/information/coronavirus-covid-19-resource-center/complimentary-scenarios-for-covid-19-preparedness/","Download Scenarios")</f>
        <v>Download Scenarios</v>
      </c>
      <c r="Q16" s="34" t="s">
        <v>51</v>
      </c>
      <c r="R16" s="34" t="s">
        <v>219</v>
      </c>
      <c r="S16" s="30" t="s">
        <v>220</v>
      </c>
      <c r="T16" s="34">
        <v>5</v>
      </c>
      <c r="U16" s="34" t="s">
        <v>51</v>
      </c>
      <c r="V16" s="34" t="s">
        <v>51</v>
      </c>
      <c r="W16" s="34" t="s">
        <v>51</v>
      </c>
      <c r="X16" s="34" t="s">
        <v>221</v>
      </c>
      <c r="Y16" s="34" t="s">
        <v>222</v>
      </c>
      <c r="Z16" s="30"/>
      <c r="AA16" s="30"/>
      <c r="AB16" s="34"/>
      <c r="AC16" s="34" t="s">
        <v>223</v>
      </c>
      <c r="AD16" s="34" t="s">
        <v>224</v>
      </c>
      <c r="AE16" s="34" t="s">
        <v>51</v>
      </c>
      <c r="AF16" s="30">
        <v>3</v>
      </c>
      <c r="AG16" s="30"/>
      <c r="AH16" s="30" t="s">
        <v>51</v>
      </c>
      <c r="AI16" s="30"/>
      <c r="AJ16" s="30"/>
      <c r="AK16" s="30"/>
      <c r="AL16" s="34" t="s">
        <v>51</v>
      </c>
      <c r="AM16" s="30"/>
      <c r="AN16" s="30"/>
      <c r="AO16" s="30"/>
      <c r="AP16" s="30"/>
      <c r="AQ16" s="30"/>
      <c r="AR16" s="30"/>
      <c r="AS16" s="46"/>
    </row>
    <row r="17" spans="1:45" ht="14.25" customHeight="1" x14ac:dyDescent="0.25">
      <c r="A17" s="42" t="s">
        <v>225</v>
      </c>
      <c r="B17" s="34" t="s">
        <v>226</v>
      </c>
      <c r="C17" s="34" t="s">
        <v>226</v>
      </c>
      <c r="D17" s="34" t="s">
        <v>226</v>
      </c>
      <c r="E17" s="35" t="s">
        <v>226</v>
      </c>
      <c r="F17" s="34" t="s">
        <v>226</v>
      </c>
      <c r="G17" s="34" t="s">
        <v>226</v>
      </c>
      <c r="H17" s="34" t="s">
        <v>226</v>
      </c>
      <c r="I17" s="34" t="s">
        <v>226</v>
      </c>
      <c r="J17" s="34" t="s">
        <v>226</v>
      </c>
      <c r="K17" s="34" t="s">
        <v>226</v>
      </c>
      <c r="L17" s="34" t="s">
        <v>226</v>
      </c>
      <c r="M17" s="34" t="s">
        <v>226</v>
      </c>
      <c r="N17" s="34" t="s">
        <v>226</v>
      </c>
      <c r="O17" s="34" t="s">
        <v>226</v>
      </c>
      <c r="P17" s="34" t="s">
        <v>226</v>
      </c>
      <c r="Q17" s="34" t="s">
        <v>226</v>
      </c>
      <c r="R17" s="34" t="s">
        <v>226</v>
      </c>
      <c r="S17" s="34" t="s">
        <v>226</v>
      </c>
      <c r="T17" s="34" t="s">
        <v>226</v>
      </c>
      <c r="U17" s="34" t="s">
        <v>226</v>
      </c>
      <c r="V17" s="34" t="s">
        <v>227</v>
      </c>
      <c r="W17" s="34" t="s">
        <v>227</v>
      </c>
      <c r="X17" s="34" t="s">
        <v>228</v>
      </c>
      <c r="Y17" s="34" t="s">
        <v>226</v>
      </c>
      <c r="Z17" s="34" t="s">
        <v>226</v>
      </c>
      <c r="AA17" s="30" t="s">
        <v>229</v>
      </c>
      <c r="AB17" s="34"/>
      <c r="AC17" s="34" t="s">
        <v>226</v>
      </c>
      <c r="AD17" s="34" t="s">
        <v>226</v>
      </c>
      <c r="AE17" s="34" t="s">
        <v>226</v>
      </c>
      <c r="AF17" s="34" t="s">
        <v>230</v>
      </c>
      <c r="AG17" s="34" t="s">
        <v>226</v>
      </c>
      <c r="AH17" s="34" t="s">
        <v>226</v>
      </c>
      <c r="AI17" s="34" t="s">
        <v>226</v>
      </c>
      <c r="AJ17" s="34" t="s">
        <v>226</v>
      </c>
      <c r="AK17" s="30"/>
      <c r="AL17" s="34"/>
      <c r="AM17" s="30"/>
      <c r="AN17" s="30"/>
      <c r="AO17" s="30"/>
      <c r="AP17" s="30"/>
      <c r="AQ17" s="30"/>
      <c r="AR17" s="30"/>
      <c r="AS17" s="46"/>
    </row>
    <row r="18" spans="1:45" ht="14.25" customHeight="1" x14ac:dyDescent="0.25">
      <c r="A18" s="22" t="s">
        <v>231</v>
      </c>
      <c r="B18" s="34" t="s">
        <v>232</v>
      </c>
      <c r="C18" s="34" t="s">
        <v>233</v>
      </c>
      <c r="D18" s="30" t="s">
        <v>233</v>
      </c>
      <c r="E18" s="35" t="s">
        <v>234</v>
      </c>
      <c r="F18" s="34" t="s">
        <v>232</v>
      </c>
      <c r="G18" s="34" t="s">
        <v>232</v>
      </c>
      <c r="H18" s="34" t="s">
        <v>233</v>
      </c>
      <c r="I18" s="34" t="s">
        <v>232</v>
      </c>
      <c r="J18" s="34" t="s">
        <v>232</v>
      </c>
      <c r="K18" s="34" t="s">
        <v>232</v>
      </c>
      <c r="L18" s="34" t="s">
        <v>236</v>
      </c>
      <c r="M18" s="30" t="s">
        <v>237</v>
      </c>
      <c r="N18" s="34" t="s">
        <v>232</v>
      </c>
      <c r="O18" s="30" t="s">
        <v>237</v>
      </c>
      <c r="P18" s="30"/>
      <c r="Q18" s="34" t="s">
        <v>235</v>
      </c>
      <c r="R18" s="34" t="s">
        <v>237</v>
      </c>
      <c r="S18" s="34" t="s">
        <v>238</v>
      </c>
      <c r="T18" s="34" t="s">
        <v>233</v>
      </c>
      <c r="U18" s="34" t="s">
        <v>239</v>
      </c>
      <c r="V18" s="34" t="s">
        <v>240</v>
      </c>
      <c r="W18" s="34" t="s">
        <v>240</v>
      </c>
      <c r="X18" s="34" t="s">
        <v>241</v>
      </c>
      <c r="Y18" s="30"/>
      <c r="Z18" s="30"/>
      <c r="AA18" s="30" t="s">
        <v>233</v>
      </c>
      <c r="AB18" s="34"/>
      <c r="AC18" s="34" t="s">
        <v>242</v>
      </c>
      <c r="AD18" s="34" t="s">
        <v>243</v>
      </c>
      <c r="AE18" s="34" t="s">
        <v>232</v>
      </c>
      <c r="AF18" s="30" t="s">
        <v>237</v>
      </c>
      <c r="AG18" s="34" t="s">
        <v>235</v>
      </c>
      <c r="AH18" s="30" t="s">
        <v>237</v>
      </c>
      <c r="AI18" s="34" t="s">
        <v>237</v>
      </c>
      <c r="AJ18" s="34" t="s">
        <v>235</v>
      </c>
      <c r="AK18" s="30"/>
      <c r="AL18" s="34" t="s">
        <v>233</v>
      </c>
      <c r="AM18" s="30"/>
      <c r="AN18" s="30"/>
      <c r="AO18" s="30"/>
      <c r="AP18" s="30"/>
      <c r="AQ18" s="30"/>
      <c r="AR18" s="30"/>
      <c r="AS18" s="46"/>
    </row>
    <row r="19" spans="1:45" ht="14.25" customHeight="1" x14ac:dyDescent="0.25">
      <c r="A19" s="22" t="s">
        <v>244</v>
      </c>
      <c r="B19" s="34" t="s">
        <v>205</v>
      </c>
      <c r="C19" s="34" t="s">
        <v>51</v>
      </c>
      <c r="D19" s="30" t="s">
        <v>205</v>
      </c>
      <c r="E19" s="43" t="s">
        <v>51</v>
      </c>
      <c r="F19" s="34" t="s">
        <v>205</v>
      </c>
      <c r="G19" s="30" t="s">
        <v>51</v>
      </c>
      <c r="H19" s="30" t="s">
        <v>205</v>
      </c>
      <c r="I19" s="30"/>
      <c r="J19" s="34" t="s">
        <v>51</v>
      </c>
      <c r="K19" s="34" t="s">
        <v>51</v>
      </c>
      <c r="L19" s="30" t="s">
        <v>205</v>
      </c>
      <c r="M19" s="30" t="s">
        <v>205</v>
      </c>
      <c r="N19" s="30"/>
      <c r="O19" s="30" t="s">
        <v>205</v>
      </c>
      <c r="P19" s="34" t="s">
        <v>51</v>
      </c>
      <c r="Q19" s="34" t="s">
        <v>51</v>
      </c>
      <c r="R19" s="30" t="s">
        <v>205</v>
      </c>
      <c r="S19" s="30" t="s">
        <v>205</v>
      </c>
      <c r="T19" s="34" t="s">
        <v>51</v>
      </c>
      <c r="U19" s="34" t="s">
        <v>51</v>
      </c>
      <c r="V19" s="34" t="s">
        <v>51</v>
      </c>
      <c r="W19" s="34" t="s">
        <v>51</v>
      </c>
      <c r="X19" s="34" t="s">
        <v>51</v>
      </c>
      <c r="Y19" s="30" t="s">
        <v>205</v>
      </c>
      <c r="Z19" s="30"/>
      <c r="AA19" s="30" t="s">
        <v>205</v>
      </c>
      <c r="AB19" s="30"/>
      <c r="AC19" s="30" t="s">
        <v>205</v>
      </c>
      <c r="AD19" s="30" t="s">
        <v>205</v>
      </c>
      <c r="AE19" s="30" t="s">
        <v>205</v>
      </c>
      <c r="AF19" s="30" t="s">
        <v>205</v>
      </c>
      <c r="AG19" s="30" t="s">
        <v>205</v>
      </c>
      <c r="AH19" s="30" t="s">
        <v>205</v>
      </c>
      <c r="AI19" s="30" t="s">
        <v>205</v>
      </c>
      <c r="AJ19" s="30"/>
      <c r="AK19" s="30"/>
      <c r="AL19" s="34" t="s">
        <v>51</v>
      </c>
      <c r="AM19" s="30"/>
      <c r="AN19" s="30"/>
      <c r="AO19" s="30"/>
      <c r="AP19" s="30"/>
      <c r="AQ19" s="30"/>
      <c r="AR19" s="30"/>
      <c r="AS19" s="46"/>
    </row>
    <row r="20" spans="1:45" ht="14.25" customHeight="1" x14ac:dyDescent="0.25">
      <c r="A20" s="22" t="s">
        <v>245</v>
      </c>
      <c r="B20" s="34" t="s">
        <v>51</v>
      </c>
      <c r="C20" s="34" t="s">
        <v>51</v>
      </c>
      <c r="D20" s="30"/>
      <c r="E20" s="43" t="s">
        <v>51</v>
      </c>
      <c r="F20" s="30"/>
      <c r="G20" s="30" t="s">
        <v>51</v>
      </c>
      <c r="H20" s="30"/>
      <c r="I20" s="30"/>
      <c r="J20" s="30"/>
      <c r="K20" s="30"/>
      <c r="L20" s="30"/>
      <c r="M20" s="30"/>
      <c r="N20" s="30"/>
      <c r="O20" s="30" t="s">
        <v>51</v>
      </c>
      <c r="P20" s="34" t="s">
        <v>51</v>
      </c>
      <c r="Q20" s="34" t="s">
        <v>51</v>
      </c>
      <c r="R20" s="34" t="s">
        <v>51</v>
      </c>
      <c r="S20" s="30"/>
      <c r="T20" s="34" t="s">
        <v>51</v>
      </c>
      <c r="U20" s="34" t="s">
        <v>51</v>
      </c>
      <c r="V20" s="34" t="s">
        <v>51</v>
      </c>
      <c r="W20" s="34" t="s">
        <v>51</v>
      </c>
      <c r="X20" s="34" t="s">
        <v>51</v>
      </c>
      <c r="Y20" s="34" t="s">
        <v>51</v>
      </c>
      <c r="Z20" s="30"/>
      <c r="AA20" s="30"/>
      <c r="AB20" s="30"/>
      <c r="AC20" s="30"/>
      <c r="AD20" s="30" t="s">
        <v>51</v>
      </c>
      <c r="AE20" s="34" t="s">
        <v>51</v>
      </c>
      <c r="AF20" s="30"/>
      <c r="AG20" s="30" t="s">
        <v>205</v>
      </c>
      <c r="AH20" s="30" t="s">
        <v>51</v>
      </c>
      <c r="AI20" s="30" t="s">
        <v>205</v>
      </c>
      <c r="AJ20" s="30" t="s">
        <v>205</v>
      </c>
      <c r="AK20" s="30"/>
      <c r="AL20" s="34" t="s">
        <v>51</v>
      </c>
      <c r="AM20" s="30"/>
      <c r="AN20" s="30"/>
      <c r="AO20" s="30"/>
      <c r="AP20" s="30"/>
      <c r="AQ20" s="30"/>
      <c r="AR20" s="30"/>
      <c r="AS20" s="46"/>
    </row>
    <row r="21" spans="1:45" ht="66.75" customHeight="1" x14ac:dyDescent="0.25">
      <c r="A21" s="22" t="s">
        <v>246</v>
      </c>
      <c r="B21" s="34" t="s">
        <v>51</v>
      </c>
      <c r="C21" s="25" t="s">
        <v>51</v>
      </c>
      <c r="D21" s="26" t="s">
        <v>247</v>
      </c>
      <c r="E21" s="49" t="str">
        <f t="shared" ref="E21" si="0">HYPERLINK("http://archiemd-trauma.com/demo/","ArchieMD Demo Video")</f>
        <v>ArchieMD Demo Video</v>
      </c>
      <c r="F21" s="50" t="str">
        <f>HYPERLINK("https://www.youtube.com/watch?v=TiHb0OKSYZA","IMSH Demo")</f>
        <v>IMSH Demo</v>
      </c>
      <c r="G21" s="25"/>
      <c r="H21" s="24" t="str">
        <f>HYPERLINK("https://onlinemeded.org/spa/cases","Free initial cases to view")</f>
        <v>Free initial cases to view</v>
      </c>
      <c r="I21" s="25"/>
      <c r="J21" s="50" t="str">
        <f>HYPERLINK("https://webinar.mediashareiq.com/Account/Login?ReturnUrl=%2F#!","Webinars")</f>
        <v>Webinars</v>
      </c>
      <c r="K21" s="50" t="str">
        <f>HYPERLINK("https://webcampus.drexelmed.edu/WebOSCE/Gruveo/AnnotatedVideos/annotatevideo.wpe.aspx?e=7wbymnc0cz.mp4","Recorded Demo")</f>
        <v>Recorded Demo</v>
      </c>
      <c r="L21" s="24" t="e">
        <f>HYPERLINK("https://urldefense.proofpoint.com/v2/url?u=http-3A__virtualspaces.healthscholars.com_acls-2Dhospital-2Ddesktop_builds_ACLS-5FDesktop-5F1.0-5FDemo.exe&amp;d=DwMFAg&amp;c=UXmaowRpu5bLSLEQRunJ2z-YIUZuUoa9Rw_x449Hd_Y&amp;r=erngccB-_Lba70wa4bJuvdEkR5s22vnVSDo82HNYV04&amp;m=w6"&amp;"XnB7-rD2Y72PN7vSvIBtLEBiV_RDZxGJdU05gQAtI&amp;s=C8uDbPLJiB-TY4_UgVSLcqSfuNJb2clIgc24Dma4neo&amp;e=","Demo (requires username and pw provide by sim center)")</f>
        <v>#VALUE!</v>
      </c>
      <c r="M21" s="51"/>
      <c r="N21" s="36"/>
      <c r="O21" s="26" t="s">
        <v>249</v>
      </c>
      <c r="P21" s="25" t="s">
        <v>51</v>
      </c>
      <c r="Q21" s="25" t="s">
        <v>51</v>
      </c>
      <c r="R21" s="34" t="s">
        <v>51</v>
      </c>
      <c r="S21" s="30" t="s">
        <v>51</v>
      </c>
      <c r="T21" s="34" t="s">
        <v>51</v>
      </c>
      <c r="U21" s="34" t="s">
        <v>51</v>
      </c>
      <c r="V21" s="34" t="s">
        <v>51</v>
      </c>
      <c r="W21" s="34" t="s">
        <v>51</v>
      </c>
      <c r="X21" s="34" t="s">
        <v>51</v>
      </c>
      <c r="Y21" s="38" t="str">
        <f>HYPERLINK("https://youtu.be/UASEUrelnOE","Demo Video")</f>
        <v>Demo Video</v>
      </c>
      <c r="Z21" s="30"/>
      <c r="AA21" s="30" t="s">
        <v>51</v>
      </c>
      <c r="AB21" s="34"/>
      <c r="AC21" s="34" t="s">
        <v>250</v>
      </c>
      <c r="AD21" s="36"/>
      <c r="AE21" s="25" t="s">
        <v>51</v>
      </c>
      <c r="AF21" s="30" t="s">
        <v>205</v>
      </c>
      <c r="AG21" s="36"/>
      <c r="AH21" s="26" t="s">
        <v>248</v>
      </c>
      <c r="AI21" s="38" t="str">
        <f>HYPERLINK("https://youtu.be/dxBWd84jES0","Youtube Demo")</f>
        <v>Youtube Demo</v>
      </c>
      <c r="AJ21" s="30"/>
      <c r="AK21" s="30"/>
      <c r="AL21" s="34" t="s">
        <v>51</v>
      </c>
      <c r="AM21" s="30"/>
      <c r="AN21" s="30"/>
      <c r="AO21" s="30"/>
      <c r="AP21" s="30"/>
      <c r="AQ21" s="30"/>
      <c r="AR21" s="30"/>
      <c r="AS21" s="46"/>
    </row>
    <row r="22" spans="1:45" ht="270" x14ac:dyDescent="0.25">
      <c r="A22" s="52" t="s">
        <v>251</v>
      </c>
      <c r="B22" s="34" t="s">
        <v>252</v>
      </c>
      <c r="C22" s="34" t="s">
        <v>253</v>
      </c>
      <c r="D22" s="30"/>
      <c r="E22" s="43" t="s">
        <v>254</v>
      </c>
      <c r="F22" s="34" t="s">
        <v>255</v>
      </c>
      <c r="G22" s="34" t="s">
        <v>256</v>
      </c>
      <c r="H22" s="34" t="s">
        <v>252</v>
      </c>
      <c r="I22" s="30"/>
      <c r="J22" s="30"/>
      <c r="K22" s="34" t="s">
        <v>257</v>
      </c>
      <c r="L22" s="34" t="s">
        <v>259</v>
      </c>
      <c r="M22" s="30" t="s">
        <v>260</v>
      </c>
      <c r="N22" s="34" t="s">
        <v>252</v>
      </c>
      <c r="O22" s="30" t="s">
        <v>252</v>
      </c>
      <c r="P22" s="34" t="s">
        <v>261</v>
      </c>
      <c r="Q22" s="30" t="s">
        <v>263</v>
      </c>
      <c r="R22" s="30" t="s">
        <v>255</v>
      </c>
      <c r="S22" s="30" t="s">
        <v>258</v>
      </c>
      <c r="T22" s="34" t="s">
        <v>255</v>
      </c>
      <c r="U22" s="34" t="s">
        <v>262</v>
      </c>
      <c r="V22" s="34" t="s">
        <v>252</v>
      </c>
      <c r="W22" s="34" t="s">
        <v>264</v>
      </c>
      <c r="X22" s="30"/>
      <c r="Y22" s="30"/>
      <c r="Z22" s="30"/>
      <c r="AA22" s="30"/>
      <c r="AB22" s="34"/>
      <c r="AC22" s="34" t="s">
        <v>242</v>
      </c>
      <c r="AD22" s="34" t="s">
        <v>265</v>
      </c>
      <c r="AE22" s="34" t="s">
        <v>255</v>
      </c>
      <c r="AF22" s="30" t="s">
        <v>266</v>
      </c>
      <c r="AG22" s="30"/>
      <c r="AH22" s="34" t="s">
        <v>267</v>
      </c>
      <c r="AI22" s="30"/>
      <c r="AJ22" s="34"/>
      <c r="AK22" s="30"/>
      <c r="AL22" s="34" t="s">
        <v>268</v>
      </c>
      <c r="AM22" s="30"/>
      <c r="AN22" s="30"/>
      <c r="AO22" s="30"/>
      <c r="AP22" s="30"/>
      <c r="AQ22" s="30"/>
      <c r="AR22" s="30"/>
      <c r="AS22" s="46"/>
    </row>
    <row r="23" spans="1:45" ht="14.25" customHeight="1" x14ac:dyDescent="0.25">
      <c r="A23" s="53" t="s">
        <v>269</v>
      </c>
      <c r="B23" s="54" t="s">
        <v>270</v>
      </c>
      <c r="C23" s="55"/>
      <c r="D23" s="54" t="s">
        <v>271</v>
      </c>
      <c r="E23" s="57"/>
      <c r="F23" s="56"/>
      <c r="G23" s="56"/>
      <c r="H23" s="56"/>
      <c r="I23" s="55" t="s">
        <v>272</v>
      </c>
      <c r="J23" s="56"/>
      <c r="K23" s="56"/>
      <c r="L23" s="54" t="s">
        <v>270</v>
      </c>
      <c r="M23" s="55" t="s">
        <v>273</v>
      </c>
      <c r="N23" s="56"/>
      <c r="O23" s="56"/>
      <c r="P23" s="56"/>
      <c r="Q23" s="56"/>
      <c r="R23" s="56"/>
      <c r="S23" s="55" t="s">
        <v>272</v>
      </c>
      <c r="T23" s="55"/>
      <c r="U23" s="55" t="s">
        <v>274</v>
      </c>
      <c r="V23" s="55"/>
      <c r="W23" s="55" t="s">
        <v>270</v>
      </c>
      <c r="X23" s="55"/>
      <c r="Y23" s="55"/>
      <c r="Z23" s="55"/>
      <c r="AA23" s="55" t="s">
        <v>272</v>
      </c>
      <c r="AB23" s="55"/>
      <c r="AC23" s="55" t="s">
        <v>274</v>
      </c>
      <c r="AD23" s="55" t="s">
        <v>270</v>
      </c>
      <c r="AE23" s="56"/>
      <c r="AF23" s="55" t="s">
        <v>272</v>
      </c>
      <c r="AG23" s="55"/>
      <c r="AH23" s="55" t="s">
        <v>272</v>
      </c>
      <c r="AI23" s="56"/>
      <c r="AJ23" s="55"/>
      <c r="AK23" s="56"/>
      <c r="AL23" s="56"/>
      <c r="AM23" s="56"/>
      <c r="AN23" s="56"/>
      <c r="AO23" s="56"/>
      <c r="AP23" s="56"/>
      <c r="AQ23" s="56"/>
      <c r="AR23" s="56"/>
      <c r="AS23" s="58"/>
    </row>
    <row r="24" spans="1:45" ht="14.25" customHeight="1" x14ac:dyDescent="0.25">
      <c r="E24" s="2"/>
      <c r="AF24" s="3"/>
      <c r="AR24" s="1"/>
    </row>
    <row r="25" spans="1:45" ht="14.25" customHeight="1" x14ac:dyDescent="0.25">
      <c r="A25" s="4" t="s">
        <v>275</v>
      </c>
      <c r="E25" s="2"/>
      <c r="AF25" s="3"/>
    </row>
    <row r="26" spans="1:45" ht="14.25" customHeight="1" x14ac:dyDescent="0.25">
      <c r="E26" s="2"/>
    </row>
    <row r="27" spans="1:45" ht="14.25" customHeight="1" x14ac:dyDescent="0.25">
      <c r="A27" s="5" t="s">
        <v>276</v>
      </c>
      <c r="E27" s="6"/>
    </row>
    <row r="28" spans="1:45" ht="14.25" customHeight="1" x14ac:dyDescent="0.25">
      <c r="A28" s="7" t="s">
        <v>277</v>
      </c>
      <c r="E28" s="6"/>
    </row>
    <row r="29" spans="1:45" ht="14.25" customHeight="1" x14ac:dyDescent="0.25">
      <c r="A29" s="8" t="s">
        <v>278</v>
      </c>
      <c r="E29" s="2"/>
    </row>
    <row r="30" spans="1:45" ht="14.25" customHeight="1" x14ac:dyDescent="0.25">
      <c r="A30" s="8" t="s">
        <v>279</v>
      </c>
      <c r="E30" s="2"/>
    </row>
    <row r="31" spans="1:45" ht="14.25" customHeight="1" x14ac:dyDescent="0.25">
      <c r="E31" s="2"/>
    </row>
    <row r="32" spans="1:45" ht="14.25" customHeight="1" x14ac:dyDescent="0.25">
      <c r="E32" s="2"/>
    </row>
    <row r="33" spans="5:5" ht="14.25" customHeight="1" x14ac:dyDescent="0.25">
      <c r="E33" s="2"/>
    </row>
    <row r="34" spans="5:5" ht="14.25" customHeight="1" x14ac:dyDescent="0.25">
      <c r="E34" s="2"/>
    </row>
    <row r="35" spans="5:5" ht="14.25" customHeight="1" x14ac:dyDescent="0.25">
      <c r="E35" s="2"/>
    </row>
    <row r="36" spans="5:5" ht="14.25" customHeight="1" x14ac:dyDescent="0.25">
      <c r="E36" s="2"/>
    </row>
    <row r="37" spans="5:5" ht="14.25" customHeight="1" x14ac:dyDescent="0.25">
      <c r="E37" s="2"/>
    </row>
    <row r="38" spans="5:5" ht="14.25" customHeight="1" x14ac:dyDescent="0.25">
      <c r="E38" s="2"/>
    </row>
    <row r="39" spans="5:5" ht="14.25" customHeight="1" x14ac:dyDescent="0.25">
      <c r="E39" s="2"/>
    </row>
    <row r="40" spans="5:5" ht="14.25" customHeight="1" x14ac:dyDescent="0.25">
      <c r="E40" s="2"/>
    </row>
    <row r="41" spans="5:5" ht="14.25" customHeight="1" x14ac:dyDescent="0.25">
      <c r="E41" s="2"/>
    </row>
    <row r="42" spans="5:5" ht="14.25" customHeight="1" x14ac:dyDescent="0.25">
      <c r="E42" s="2"/>
    </row>
    <row r="43" spans="5:5" ht="14.25" customHeight="1" x14ac:dyDescent="0.25">
      <c r="E43" s="2"/>
    </row>
    <row r="44" spans="5:5" ht="14.25" customHeight="1" x14ac:dyDescent="0.25">
      <c r="E44" s="2"/>
    </row>
    <row r="45" spans="5:5" ht="14.25" customHeight="1" x14ac:dyDescent="0.25">
      <c r="E45" s="2"/>
    </row>
    <row r="46" spans="5:5" ht="14.25" customHeight="1" x14ac:dyDescent="0.25">
      <c r="E46" s="2"/>
    </row>
    <row r="47" spans="5:5" ht="14.25" customHeight="1" x14ac:dyDescent="0.25">
      <c r="E47" s="2"/>
    </row>
    <row r="48" spans="5:5" ht="14.25" customHeight="1" x14ac:dyDescent="0.25">
      <c r="E48" s="2"/>
    </row>
    <row r="49" spans="5:5" ht="14.25" customHeight="1" x14ac:dyDescent="0.25">
      <c r="E49" s="2"/>
    </row>
    <row r="50" spans="5:5" ht="14.25" customHeight="1" x14ac:dyDescent="0.25">
      <c r="E50" s="2"/>
    </row>
    <row r="51" spans="5:5" ht="14.25" customHeight="1" x14ac:dyDescent="0.25">
      <c r="E51" s="2"/>
    </row>
    <row r="52" spans="5:5" ht="14.25" customHeight="1" x14ac:dyDescent="0.25">
      <c r="E52" s="2"/>
    </row>
    <row r="53" spans="5:5" ht="14.25" customHeight="1" x14ac:dyDescent="0.25">
      <c r="E53" s="2"/>
    </row>
    <row r="54" spans="5:5" ht="14.25" customHeight="1" x14ac:dyDescent="0.25">
      <c r="E54" s="2"/>
    </row>
    <row r="55" spans="5:5" ht="14.25" customHeight="1" x14ac:dyDescent="0.25">
      <c r="E55" s="2"/>
    </row>
    <row r="56" spans="5:5" ht="14.25" customHeight="1" x14ac:dyDescent="0.25">
      <c r="E56" s="2"/>
    </row>
    <row r="57" spans="5:5" ht="14.25" customHeight="1" x14ac:dyDescent="0.25">
      <c r="E57" s="2"/>
    </row>
    <row r="58" spans="5:5" ht="14.25" customHeight="1" x14ac:dyDescent="0.25">
      <c r="E58" s="2"/>
    </row>
    <row r="59" spans="5:5" ht="14.25" customHeight="1" x14ac:dyDescent="0.25">
      <c r="E59" s="2"/>
    </row>
    <row r="60" spans="5:5" ht="14.25" customHeight="1" x14ac:dyDescent="0.25">
      <c r="E60" s="2"/>
    </row>
    <row r="61" spans="5:5" ht="14.25" customHeight="1" x14ac:dyDescent="0.25">
      <c r="E61" s="2"/>
    </row>
    <row r="62" spans="5:5" ht="14.25" customHeight="1" x14ac:dyDescent="0.25">
      <c r="E62" s="2"/>
    </row>
    <row r="63" spans="5:5" ht="14.25" customHeight="1" x14ac:dyDescent="0.25">
      <c r="E63" s="2"/>
    </row>
    <row r="64" spans="5:5" ht="14.25" customHeight="1" x14ac:dyDescent="0.25">
      <c r="E64" s="2"/>
    </row>
    <row r="65" spans="5:5" ht="14.25" customHeight="1" x14ac:dyDescent="0.25">
      <c r="E65" s="2"/>
    </row>
    <row r="66" spans="5:5" ht="14.25" customHeight="1" x14ac:dyDescent="0.25">
      <c r="E66" s="2"/>
    </row>
    <row r="67" spans="5:5" ht="14.25" customHeight="1" x14ac:dyDescent="0.25">
      <c r="E67" s="2"/>
    </row>
    <row r="68" spans="5:5" ht="14.25" customHeight="1" x14ac:dyDescent="0.25">
      <c r="E68" s="2"/>
    </row>
    <row r="69" spans="5:5" ht="14.25" customHeight="1" x14ac:dyDescent="0.25">
      <c r="E69" s="2"/>
    </row>
    <row r="70" spans="5:5" ht="14.25" customHeight="1" x14ac:dyDescent="0.25">
      <c r="E70" s="2"/>
    </row>
    <row r="71" spans="5:5" ht="14.25" customHeight="1" x14ac:dyDescent="0.25">
      <c r="E71" s="2"/>
    </row>
    <row r="72" spans="5:5" ht="14.25" customHeight="1" x14ac:dyDescent="0.25">
      <c r="E72" s="2"/>
    </row>
    <row r="73" spans="5:5" ht="14.25" customHeight="1" x14ac:dyDescent="0.25">
      <c r="E73" s="2"/>
    </row>
    <row r="74" spans="5:5" ht="14.25" customHeight="1" x14ac:dyDescent="0.25">
      <c r="E74" s="2"/>
    </row>
    <row r="75" spans="5:5" ht="14.25" customHeight="1" x14ac:dyDescent="0.25">
      <c r="E75" s="2"/>
    </row>
    <row r="76" spans="5:5" ht="14.25" customHeight="1" x14ac:dyDescent="0.25">
      <c r="E76" s="2"/>
    </row>
    <row r="77" spans="5:5" ht="14.25" customHeight="1" x14ac:dyDescent="0.25">
      <c r="E77" s="2"/>
    </row>
    <row r="78" spans="5:5" ht="14.25" customHeight="1" x14ac:dyDescent="0.25">
      <c r="E78" s="2"/>
    </row>
    <row r="79" spans="5:5" ht="14.25" customHeight="1" x14ac:dyDescent="0.25">
      <c r="E79" s="2"/>
    </row>
    <row r="80" spans="5:5" ht="14.25" customHeight="1" x14ac:dyDescent="0.25">
      <c r="E80" s="2"/>
    </row>
    <row r="81" spans="5:5" ht="14.25" customHeight="1" x14ac:dyDescent="0.25">
      <c r="E81" s="2"/>
    </row>
    <row r="82" spans="5:5" ht="14.25" customHeight="1" x14ac:dyDescent="0.25">
      <c r="E82" s="2"/>
    </row>
    <row r="83" spans="5:5" ht="14.25" customHeight="1" x14ac:dyDescent="0.25">
      <c r="E83" s="2"/>
    </row>
    <row r="84" spans="5:5" ht="14.25" customHeight="1" x14ac:dyDescent="0.25">
      <c r="E84" s="2"/>
    </row>
    <row r="85" spans="5:5" ht="14.25" customHeight="1" x14ac:dyDescent="0.25">
      <c r="E85" s="2"/>
    </row>
    <row r="86" spans="5:5" ht="14.25" customHeight="1" x14ac:dyDescent="0.25">
      <c r="E86" s="2"/>
    </row>
    <row r="87" spans="5:5" ht="14.25" customHeight="1" x14ac:dyDescent="0.25">
      <c r="E87" s="2"/>
    </row>
    <row r="88" spans="5:5" ht="14.25" customHeight="1" x14ac:dyDescent="0.25">
      <c r="E88" s="2"/>
    </row>
    <row r="89" spans="5:5" ht="14.25" customHeight="1" x14ac:dyDescent="0.25">
      <c r="E89" s="2"/>
    </row>
    <row r="90" spans="5:5" ht="14.25" customHeight="1" x14ac:dyDescent="0.25">
      <c r="E90" s="2"/>
    </row>
    <row r="91" spans="5:5" ht="14.25" customHeight="1" x14ac:dyDescent="0.25">
      <c r="E91" s="2"/>
    </row>
    <row r="92" spans="5:5" ht="14.25" customHeight="1" x14ac:dyDescent="0.25">
      <c r="E92" s="2"/>
    </row>
    <row r="93" spans="5:5" ht="14.25" customHeight="1" x14ac:dyDescent="0.25">
      <c r="E93" s="2"/>
    </row>
    <row r="94" spans="5:5" ht="14.25" customHeight="1" x14ac:dyDescent="0.25">
      <c r="E94" s="2"/>
    </row>
    <row r="95" spans="5:5" ht="14.25" customHeight="1" x14ac:dyDescent="0.25">
      <c r="E95" s="2"/>
    </row>
    <row r="96" spans="5:5" ht="14.25" customHeight="1" x14ac:dyDescent="0.25">
      <c r="E96" s="2"/>
    </row>
    <row r="97" spans="5:5" ht="14.25" customHeight="1" x14ac:dyDescent="0.25">
      <c r="E97" s="2"/>
    </row>
    <row r="98" spans="5:5" ht="14.25" customHeight="1" x14ac:dyDescent="0.25">
      <c r="E98" s="2"/>
    </row>
    <row r="99" spans="5:5" ht="14.25" customHeight="1" x14ac:dyDescent="0.25">
      <c r="E99" s="2"/>
    </row>
    <row r="100" spans="5:5" ht="14.25" customHeight="1" x14ac:dyDescent="0.25">
      <c r="E100" s="2"/>
    </row>
    <row r="101" spans="5:5" ht="14.25" customHeight="1" x14ac:dyDescent="0.25">
      <c r="E101" s="2"/>
    </row>
    <row r="102" spans="5:5" ht="14.25" customHeight="1" x14ac:dyDescent="0.25">
      <c r="E102" s="2"/>
    </row>
    <row r="103" spans="5:5" ht="14.25" customHeight="1" x14ac:dyDescent="0.25">
      <c r="E103" s="2"/>
    </row>
    <row r="104" spans="5:5" ht="14.25" customHeight="1" x14ac:dyDescent="0.25">
      <c r="E104" s="2"/>
    </row>
    <row r="105" spans="5:5" ht="14.25" customHeight="1" x14ac:dyDescent="0.25">
      <c r="E105" s="2"/>
    </row>
    <row r="106" spans="5:5" ht="14.25" customHeight="1" x14ac:dyDescent="0.25">
      <c r="E106" s="2"/>
    </row>
    <row r="107" spans="5:5" ht="14.25" customHeight="1" x14ac:dyDescent="0.25">
      <c r="E107" s="2"/>
    </row>
    <row r="108" spans="5:5" ht="14.25" customHeight="1" x14ac:dyDescent="0.25">
      <c r="E108" s="2"/>
    </row>
    <row r="109" spans="5:5" ht="14.25" customHeight="1" x14ac:dyDescent="0.25">
      <c r="E109" s="2"/>
    </row>
    <row r="110" spans="5:5" ht="14.25" customHeight="1" x14ac:dyDescent="0.25">
      <c r="E110" s="2"/>
    </row>
    <row r="111" spans="5:5" ht="14.25" customHeight="1" x14ac:dyDescent="0.25">
      <c r="E111" s="2"/>
    </row>
    <row r="112" spans="5:5" ht="14.25" customHeight="1" x14ac:dyDescent="0.25">
      <c r="E112" s="2"/>
    </row>
    <row r="113" spans="5:5" ht="14.25" customHeight="1" x14ac:dyDescent="0.25">
      <c r="E113" s="2"/>
    </row>
    <row r="114" spans="5:5" ht="14.25" customHeight="1" x14ac:dyDescent="0.25">
      <c r="E114" s="2"/>
    </row>
    <row r="115" spans="5:5" ht="14.25" customHeight="1" x14ac:dyDescent="0.25">
      <c r="E115" s="2"/>
    </row>
    <row r="116" spans="5:5" ht="14.25" customHeight="1" x14ac:dyDescent="0.25">
      <c r="E116" s="2"/>
    </row>
    <row r="117" spans="5:5" ht="14.25" customHeight="1" x14ac:dyDescent="0.25">
      <c r="E117" s="2"/>
    </row>
    <row r="118" spans="5:5" ht="14.25" customHeight="1" x14ac:dyDescent="0.25">
      <c r="E118" s="2"/>
    </row>
    <row r="119" spans="5:5" ht="14.25" customHeight="1" x14ac:dyDescent="0.25">
      <c r="E119" s="2"/>
    </row>
    <row r="120" spans="5:5" ht="14.25" customHeight="1" x14ac:dyDescent="0.25">
      <c r="E120" s="2"/>
    </row>
    <row r="121" spans="5:5" ht="14.25" customHeight="1" x14ac:dyDescent="0.25">
      <c r="E121" s="2"/>
    </row>
    <row r="122" spans="5:5" ht="14.25" customHeight="1" x14ac:dyDescent="0.25">
      <c r="E122" s="2"/>
    </row>
    <row r="123" spans="5:5" ht="14.25" customHeight="1" x14ac:dyDescent="0.25">
      <c r="E123" s="2"/>
    </row>
    <row r="124" spans="5:5" ht="14.25" customHeight="1" x14ac:dyDescent="0.25">
      <c r="E124" s="2"/>
    </row>
    <row r="125" spans="5:5" ht="14.25" customHeight="1" x14ac:dyDescent="0.25">
      <c r="E125" s="2"/>
    </row>
    <row r="126" spans="5:5" ht="14.25" customHeight="1" x14ac:dyDescent="0.25">
      <c r="E126" s="2"/>
    </row>
    <row r="127" spans="5:5" ht="14.25" customHeight="1" x14ac:dyDescent="0.25">
      <c r="E127" s="2"/>
    </row>
    <row r="128" spans="5:5" ht="14.25" customHeight="1" x14ac:dyDescent="0.25">
      <c r="E128" s="2"/>
    </row>
    <row r="129" spans="5:5" ht="14.25" customHeight="1" x14ac:dyDescent="0.25">
      <c r="E129" s="2"/>
    </row>
    <row r="130" spans="5:5" ht="14.25" customHeight="1" x14ac:dyDescent="0.25">
      <c r="E130" s="2"/>
    </row>
    <row r="131" spans="5:5" ht="14.25" customHeight="1" x14ac:dyDescent="0.25">
      <c r="E131" s="2"/>
    </row>
    <row r="132" spans="5:5" ht="14.25" customHeight="1" x14ac:dyDescent="0.25">
      <c r="E132" s="2"/>
    </row>
    <row r="133" spans="5:5" ht="14.25" customHeight="1" x14ac:dyDescent="0.25">
      <c r="E133" s="2"/>
    </row>
    <row r="134" spans="5:5" ht="14.25" customHeight="1" x14ac:dyDescent="0.25">
      <c r="E134" s="2"/>
    </row>
    <row r="135" spans="5:5" ht="14.25" customHeight="1" x14ac:dyDescent="0.25">
      <c r="E135" s="2"/>
    </row>
    <row r="136" spans="5:5" ht="14.25" customHeight="1" x14ac:dyDescent="0.25">
      <c r="E136" s="2"/>
    </row>
    <row r="137" spans="5:5" ht="14.25" customHeight="1" x14ac:dyDescent="0.25">
      <c r="E137" s="2"/>
    </row>
    <row r="138" spans="5:5" ht="14.25" customHeight="1" x14ac:dyDescent="0.25">
      <c r="E138" s="2"/>
    </row>
    <row r="139" spans="5:5" ht="14.25" customHeight="1" x14ac:dyDescent="0.25">
      <c r="E139" s="2"/>
    </row>
    <row r="140" spans="5:5" ht="14.25" customHeight="1" x14ac:dyDescent="0.25">
      <c r="E140" s="2"/>
    </row>
    <row r="141" spans="5:5" ht="14.25" customHeight="1" x14ac:dyDescent="0.25">
      <c r="E141" s="2"/>
    </row>
    <row r="142" spans="5:5" ht="14.25" customHeight="1" x14ac:dyDescent="0.25">
      <c r="E142" s="2"/>
    </row>
    <row r="143" spans="5:5" ht="14.25" customHeight="1" x14ac:dyDescent="0.25">
      <c r="E143" s="2"/>
    </row>
    <row r="144" spans="5:5" ht="14.25" customHeight="1" x14ac:dyDescent="0.25">
      <c r="E144" s="2"/>
    </row>
    <row r="145" spans="5:5" ht="14.25" customHeight="1" x14ac:dyDescent="0.25">
      <c r="E145" s="2"/>
    </row>
    <row r="146" spans="5:5" ht="14.25" customHeight="1" x14ac:dyDescent="0.25">
      <c r="E146" s="2"/>
    </row>
    <row r="147" spans="5:5" ht="14.25" customHeight="1" x14ac:dyDescent="0.25">
      <c r="E147" s="2"/>
    </row>
    <row r="148" spans="5:5" ht="14.25" customHeight="1" x14ac:dyDescent="0.25">
      <c r="E148" s="2"/>
    </row>
    <row r="149" spans="5:5" ht="14.25" customHeight="1" x14ac:dyDescent="0.25">
      <c r="E149" s="2"/>
    </row>
    <row r="150" spans="5:5" ht="14.25" customHeight="1" x14ac:dyDescent="0.25">
      <c r="E150" s="2"/>
    </row>
    <row r="151" spans="5:5" ht="14.25" customHeight="1" x14ac:dyDescent="0.25">
      <c r="E151" s="2"/>
    </row>
    <row r="152" spans="5:5" ht="14.25" customHeight="1" x14ac:dyDescent="0.25">
      <c r="E152" s="2"/>
    </row>
    <row r="153" spans="5:5" ht="14.25" customHeight="1" x14ac:dyDescent="0.25">
      <c r="E153" s="2"/>
    </row>
    <row r="154" spans="5:5" ht="14.25" customHeight="1" x14ac:dyDescent="0.25">
      <c r="E154" s="2"/>
    </row>
    <row r="155" spans="5:5" ht="14.25" customHeight="1" x14ac:dyDescent="0.25">
      <c r="E155" s="2"/>
    </row>
    <row r="156" spans="5:5" ht="14.25" customHeight="1" x14ac:dyDescent="0.25">
      <c r="E156" s="2"/>
    </row>
    <row r="157" spans="5:5" ht="14.25" customHeight="1" x14ac:dyDescent="0.25">
      <c r="E157" s="2"/>
    </row>
    <row r="158" spans="5:5" ht="14.25" customHeight="1" x14ac:dyDescent="0.25">
      <c r="E158" s="2"/>
    </row>
    <row r="159" spans="5:5" ht="14.25" customHeight="1" x14ac:dyDescent="0.25">
      <c r="E159" s="2"/>
    </row>
    <row r="160" spans="5:5" ht="14.25" customHeight="1" x14ac:dyDescent="0.25">
      <c r="E160" s="2"/>
    </row>
    <row r="161" spans="5:5" ht="14.25" customHeight="1" x14ac:dyDescent="0.25">
      <c r="E161" s="2"/>
    </row>
    <row r="162" spans="5:5" ht="14.25" customHeight="1" x14ac:dyDescent="0.25">
      <c r="E162" s="2"/>
    </row>
    <row r="163" spans="5:5" ht="14.25" customHeight="1" x14ac:dyDescent="0.25">
      <c r="E163" s="2"/>
    </row>
    <row r="164" spans="5:5" ht="14.25" customHeight="1" x14ac:dyDescent="0.25">
      <c r="E164" s="2"/>
    </row>
    <row r="165" spans="5:5" ht="14.25" customHeight="1" x14ac:dyDescent="0.25">
      <c r="E165" s="2"/>
    </row>
    <row r="166" spans="5:5" ht="14.25" customHeight="1" x14ac:dyDescent="0.25">
      <c r="E166" s="2"/>
    </row>
    <row r="167" spans="5:5" ht="14.25" customHeight="1" x14ac:dyDescent="0.25">
      <c r="E167" s="2"/>
    </row>
    <row r="168" spans="5:5" ht="14.25" customHeight="1" x14ac:dyDescent="0.25">
      <c r="E168" s="2"/>
    </row>
    <row r="169" spans="5:5" ht="14.25" customHeight="1" x14ac:dyDescent="0.25">
      <c r="E169" s="2"/>
    </row>
    <row r="170" spans="5:5" ht="14.25" customHeight="1" x14ac:dyDescent="0.25">
      <c r="E170" s="2"/>
    </row>
    <row r="171" spans="5:5" ht="14.25" customHeight="1" x14ac:dyDescent="0.25">
      <c r="E171" s="2"/>
    </row>
    <row r="172" spans="5:5" ht="14.25" customHeight="1" x14ac:dyDescent="0.25">
      <c r="E172" s="2"/>
    </row>
    <row r="173" spans="5:5" ht="14.25" customHeight="1" x14ac:dyDescent="0.25">
      <c r="E173" s="2"/>
    </row>
    <row r="174" spans="5:5" ht="14.25" customHeight="1" x14ac:dyDescent="0.25">
      <c r="E174" s="2"/>
    </row>
    <row r="175" spans="5:5" ht="14.25" customHeight="1" x14ac:dyDescent="0.25">
      <c r="E175" s="2"/>
    </row>
    <row r="176" spans="5:5" ht="14.25" customHeight="1" x14ac:dyDescent="0.25">
      <c r="E176" s="2"/>
    </row>
    <row r="177" spans="5:5" ht="14.25" customHeight="1" x14ac:dyDescent="0.25">
      <c r="E177" s="2"/>
    </row>
    <row r="178" spans="5:5" ht="14.25" customHeight="1" x14ac:dyDescent="0.25">
      <c r="E178" s="2"/>
    </row>
    <row r="179" spans="5:5" ht="14.25" customHeight="1" x14ac:dyDescent="0.25">
      <c r="E179" s="2"/>
    </row>
    <row r="180" spans="5:5" ht="14.25" customHeight="1" x14ac:dyDescent="0.25">
      <c r="E180" s="2"/>
    </row>
    <row r="181" spans="5:5" ht="14.25" customHeight="1" x14ac:dyDescent="0.25">
      <c r="E181" s="2"/>
    </row>
    <row r="182" spans="5:5" ht="14.25" customHeight="1" x14ac:dyDescent="0.25">
      <c r="E182" s="2"/>
    </row>
    <row r="183" spans="5:5" ht="14.25" customHeight="1" x14ac:dyDescent="0.25">
      <c r="E183" s="2"/>
    </row>
    <row r="184" spans="5:5" ht="14.25" customHeight="1" x14ac:dyDescent="0.25">
      <c r="E184" s="2"/>
    </row>
    <row r="185" spans="5:5" ht="14.25" customHeight="1" x14ac:dyDescent="0.25">
      <c r="E185" s="2"/>
    </row>
    <row r="186" spans="5:5" ht="14.25" customHeight="1" x14ac:dyDescent="0.25">
      <c r="E186" s="2"/>
    </row>
    <row r="187" spans="5:5" ht="14.25" customHeight="1" x14ac:dyDescent="0.25">
      <c r="E187" s="2"/>
    </row>
    <row r="188" spans="5:5" ht="14.25" customHeight="1" x14ac:dyDescent="0.25">
      <c r="E188" s="2"/>
    </row>
    <row r="189" spans="5:5" ht="14.25" customHeight="1" x14ac:dyDescent="0.25">
      <c r="E189" s="2"/>
    </row>
    <row r="190" spans="5:5" ht="14.25" customHeight="1" x14ac:dyDescent="0.25">
      <c r="E190" s="2"/>
    </row>
    <row r="191" spans="5:5" ht="14.25" customHeight="1" x14ac:dyDescent="0.25">
      <c r="E191" s="2"/>
    </row>
    <row r="192" spans="5:5" ht="14.25" customHeight="1" x14ac:dyDescent="0.25">
      <c r="E192" s="2"/>
    </row>
    <row r="193" spans="5:5" ht="14.25" customHeight="1" x14ac:dyDescent="0.25">
      <c r="E193" s="2"/>
    </row>
    <row r="194" spans="5:5" ht="14.25" customHeight="1" x14ac:dyDescent="0.25">
      <c r="E194" s="2"/>
    </row>
    <row r="195" spans="5:5" ht="14.25" customHeight="1" x14ac:dyDescent="0.25">
      <c r="E195" s="2"/>
    </row>
    <row r="196" spans="5:5" ht="14.25" customHeight="1" x14ac:dyDescent="0.25">
      <c r="E196" s="2"/>
    </row>
    <row r="197" spans="5:5" ht="14.25" customHeight="1" x14ac:dyDescent="0.25">
      <c r="E197" s="2"/>
    </row>
    <row r="198" spans="5:5" ht="14.25" customHeight="1" x14ac:dyDescent="0.25">
      <c r="E198" s="2"/>
    </row>
    <row r="199" spans="5:5" ht="14.25" customHeight="1" x14ac:dyDescent="0.25">
      <c r="E199" s="2"/>
    </row>
    <row r="200" spans="5:5" ht="14.25" customHeight="1" x14ac:dyDescent="0.25">
      <c r="E200" s="2"/>
    </row>
    <row r="201" spans="5:5" ht="14.25" customHeight="1" x14ac:dyDescent="0.25">
      <c r="E201" s="2"/>
    </row>
    <row r="202" spans="5:5" ht="14.25" customHeight="1" x14ac:dyDescent="0.25">
      <c r="E202" s="2"/>
    </row>
    <row r="203" spans="5:5" ht="14.25" customHeight="1" x14ac:dyDescent="0.25">
      <c r="E203" s="2"/>
    </row>
    <row r="204" spans="5:5" ht="14.25" customHeight="1" x14ac:dyDescent="0.25">
      <c r="E204" s="2"/>
    </row>
    <row r="205" spans="5:5" ht="14.25" customHeight="1" x14ac:dyDescent="0.25">
      <c r="E205" s="2"/>
    </row>
    <row r="206" spans="5:5" ht="14.25" customHeight="1" x14ac:dyDescent="0.25">
      <c r="E206" s="2"/>
    </row>
    <row r="207" spans="5:5" ht="14.25" customHeight="1" x14ac:dyDescent="0.25">
      <c r="E207" s="2"/>
    </row>
    <row r="208" spans="5:5" ht="14.25" customHeight="1" x14ac:dyDescent="0.25">
      <c r="E208" s="2"/>
    </row>
    <row r="209" spans="5:5" ht="14.25" customHeight="1" x14ac:dyDescent="0.25">
      <c r="E209" s="2"/>
    </row>
    <row r="210" spans="5:5" ht="14.25" customHeight="1" x14ac:dyDescent="0.25">
      <c r="E210" s="2"/>
    </row>
    <row r="211" spans="5:5" ht="14.25" customHeight="1" x14ac:dyDescent="0.25">
      <c r="E211" s="2"/>
    </row>
    <row r="212" spans="5:5" ht="14.25" customHeight="1" x14ac:dyDescent="0.25">
      <c r="E212" s="2"/>
    </row>
    <row r="213" spans="5:5" ht="14.25" customHeight="1" x14ac:dyDescent="0.25">
      <c r="E213" s="2"/>
    </row>
    <row r="214" spans="5:5" ht="14.25" customHeight="1" x14ac:dyDescent="0.25">
      <c r="E214" s="2"/>
    </row>
    <row r="215" spans="5:5" ht="14.25" customHeight="1" x14ac:dyDescent="0.25">
      <c r="E215" s="2"/>
    </row>
    <row r="216" spans="5:5" ht="14.25" customHeight="1" x14ac:dyDescent="0.25">
      <c r="E216" s="2"/>
    </row>
    <row r="217" spans="5:5" ht="14.25" customHeight="1" x14ac:dyDescent="0.25">
      <c r="E217" s="2"/>
    </row>
    <row r="218" spans="5:5" ht="14.25" customHeight="1" x14ac:dyDescent="0.25">
      <c r="E218" s="2"/>
    </row>
    <row r="219" spans="5:5" ht="14.25" customHeight="1" x14ac:dyDescent="0.25">
      <c r="E219" s="2"/>
    </row>
    <row r="220" spans="5:5" ht="14.25" customHeight="1" x14ac:dyDescent="0.25">
      <c r="E220" s="2"/>
    </row>
    <row r="221" spans="5:5" ht="14.25" customHeight="1" x14ac:dyDescent="0.25">
      <c r="E221" s="2"/>
    </row>
    <row r="222" spans="5:5" ht="14.25" customHeight="1" x14ac:dyDescent="0.25">
      <c r="E222" s="2"/>
    </row>
    <row r="223" spans="5:5" ht="14.25" customHeight="1" x14ac:dyDescent="0.25">
      <c r="E223" s="2"/>
    </row>
    <row r="224" spans="5:5" ht="14.25" customHeight="1" x14ac:dyDescent="0.25">
      <c r="E224" s="2"/>
    </row>
    <row r="225" spans="5:5" ht="14.25" customHeight="1" x14ac:dyDescent="0.25">
      <c r="E225" s="2"/>
    </row>
    <row r="226" spans="5:5" ht="14.25" customHeight="1" x14ac:dyDescent="0.25">
      <c r="E226" s="2"/>
    </row>
    <row r="227" spans="5:5" ht="14.25" customHeight="1" x14ac:dyDescent="0.25">
      <c r="E227" s="2"/>
    </row>
    <row r="228" spans="5:5" ht="14.25" customHeight="1" x14ac:dyDescent="0.25">
      <c r="E228" s="2"/>
    </row>
    <row r="229" spans="5:5" ht="14.25" customHeight="1" x14ac:dyDescent="0.25">
      <c r="E229" s="2"/>
    </row>
    <row r="230" spans="5:5" ht="14.25" customHeight="1" x14ac:dyDescent="0.25">
      <c r="E230" s="2"/>
    </row>
    <row r="231" spans="5:5" ht="14.25" customHeight="1" x14ac:dyDescent="0.25">
      <c r="E231" s="2"/>
    </row>
    <row r="232" spans="5:5" ht="14.25" customHeight="1" x14ac:dyDescent="0.25">
      <c r="E232" s="2"/>
    </row>
    <row r="233" spans="5:5" ht="14.25" customHeight="1" x14ac:dyDescent="0.25">
      <c r="E233" s="2"/>
    </row>
    <row r="234" spans="5:5" ht="14.25" customHeight="1" x14ac:dyDescent="0.25">
      <c r="E234" s="2"/>
    </row>
    <row r="235" spans="5:5" ht="14.25" customHeight="1" x14ac:dyDescent="0.25">
      <c r="E235" s="2"/>
    </row>
    <row r="236" spans="5:5" ht="14.25" customHeight="1" x14ac:dyDescent="0.25">
      <c r="E236" s="2"/>
    </row>
    <row r="237" spans="5:5" ht="14.25" customHeight="1" x14ac:dyDescent="0.25">
      <c r="E237" s="2"/>
    </row>
    <row r="238" spans="5:5" ht="14.25" customHeight="1" x14ac:dyDescent="0.25">
      <c r="E238" s="2"/>
    </row>
    <row r="239" spans="5:5" ht="14.25" customHeight="1" x14ac:dyDescent="0.25">
      <c r="E239" s="2"/>
    </row>
    <row r="240" spans="5:5" ht="14.25" customHeight="1" x14ac:dyDescent="0.25">
      <c r="E240" s="2"/>
    </row>
    <row r="241" spans="5:5" ht="14.25" customHeight="1" x14ac:dyDescent="0.25">
      <c r="E241" s="2"/>
    </row>
    <row r="242" spans="5:5" ht="14.25" customHeight="1" x14ac:dyDescent="0.25">
      <c r="E242" s="2"/>
    </row>
    <row r="243" spans="5:5" ht="14.25" customHeight="1" x14ac:dyDescent="0.25">
      <c r="E243" s="2"/>
    </row>
    <row r="244" spans="5:5" ht="14.25" customHeight="1" x14ac:dyDescent="0.25">
      <c r="E244" s="2"/>
    </row>
    <row r="245" spans="5:5" ht="14.25" customHeight="1" x14ac:dyDescent="0.25">
      <c r="E245" s="2"/>
    </row>
    <row r="246" spans="5:5" ht="14.25" customHeight="1" x14ac:dyDescent="0.25">
      <c r="E246" s="2"/>
    </row>
    <row r="247" spans="5:5" ht="14.25" customHeight="1" x14ac:dyDescent="0.25">
      <c r="E247" s="2"/>
    </row>
    <row r="248" spans="5:5" ht="14.25" customHeight="1" x14ac:dyDescent="0.25">
      <c r="E248" s="2"/>
    </row>
    <row r="249" spans="5:5" ht="14.25" customHeight="1" x14ac:dyDescent="0.25">
      <c r="E249" s="2"/>
    </row>
    <row r="250" spans="5:5" ht="14.25" customHeight="1" x14ac:dyDescent="0.25">
      <c r="E250" s="2"/>
    </row>
    <row r="251" spans="5:5" ht="14.25" customHeight="1" x14ac:dyDescent="0.25">
      <c r="E251" s="2"/>
    </row>
    <row r="252" spans="5:5" ht="14.25" customHeight="1" x14ac:dyDescent="0.25">
      <c r="E252" s="2"/>
    </row>
    <row r="253" spans="5:5" ht="14.25" customHeight="1" x14ac:dyDescent="0.25">
      <c r="E253" s="2"/>
    </row>
    <row r="254" spans="5:5" ht="14.25" customHeight="1" x14ac:dyDescent="0.25">
      <c r="E254" s="2"/>
    </row>
    <row r="255" spans="5:5" ht="14.25" customHeight="1" x14ac:dyDescent="0.25">
      <c r="E255" s="2"/>
    </row>
    <row r="256" spans="5:5" ht="14.25" customHeight="1" x14ac:dyDescent="0.25">
      <c r="E256" s="2"/>
    </row>
    <row r="257" spans="5:5" ht="14.25" customHeight="1" x14ac:dyDescent="0.25">
      <c r="E257" s="2"/>
    </row>
    <row r="258" spans="5:5" ht="14.25" customHeight="1" x14ac:dyDescent="0.25">
      <c r="E258" s="2"/>
    </row>
    <row r="259" spans="5:5" ht="14.25" customHeight="1" x14ac:dyDescent="0.25">
      <c r="E259" s="2"/>
    </row>
    <row r="260" spans="5:5" ht="14.25" customHeight="1" x14ac:dyDescent="0.25">
      <c r="E260" s="2"/>
    </row>
    <row r="261" spans="5:5" ht="14.25" customHeight="1" x14ac:dyDescent="0.25">
      <c r="E261" s="2"/>
    </row>
    <row r="262" spans="5:5" ht="14.25" customHeight="1" x14ac:dyDescent="0.25">
      <c r="E262" s="2"/>
    </row>
    <row r="263" spans="5:5" ht="14.25" customHeight="1" x14ac:dyDescent="0.25">
      <c r="E263" s="2"/>
    </row>
    <row r="264" spans="5:5" ht="14.25" customHeight="1" x14ac:dyDescent="0.25">
      <c r="E264" s="2"/>
    </row>
    <row r="265" spans="5:5" ht="14.25" customHeight="1" x14ac:dyDescent="0.25">
      <c r="E265" s="2"/>
    </row>
    <row r="266" spans="5:5" ht="14.25" customHeight="1" x14ac:dyDescent="0.25">
      <c r="E266" s="2"/>
    </row>
    <row r="267" spans="5:5" ht="14.25" customHeight="1" x14ac:dyDescent="0.25">
      <c r="E267" s="2"/>
    </row>
    <row r="268" spans="5:5" ht="14.25" customHeight="1" x14ac:dyDescent="0.25">
      <c r="E268" s="2"/>
    </row>
    <row r="269" spans="5:5" ht="14.25" customHeight="1" x14ac:dyDescent="0.25">
      <c r="E269" s="2"/>
    </row>
    <row r="270" spans="5:5" ht="14.25" customHeight="1" x14ac:dyDescent="0.25">
      <c r="E270" s="2"/>
    </row>
    <row r="271" spans="5:5" ht="14.25" customHeight="1" x14ac:dyDescent="0.25">
      <c r="E271" s="2"/>
    </row>
    <row r="272" spans="5:5" ht="14.25" customHeight="1" x14ac:dyDescent="0.25">
      <c r="E272" s="2"/>
    </row>
    <row r="273" spans="5:5" ht="14.25" customHeight="1" x14ac:dyDescent="0.25">
      <c r="E273" s="2"/>
    </row>
    <row r="274" spans="5:5" ht="14.25" customHeight="1" x14ac:dyDescent="0.25">
      <c r="E274" s="2"/>
    </row>
    <row r="275" spans="5:5" ht="14.25" customHeight="1" x14ac:dyDescent="0.25">
      <c r="E275" s="2"/>
    </row>
    <row r="276" spans="5:5" ht="14.25" customHeight="1" x14ac:dyDescent="0.25">
      <c r="E276" s="2"/>
    </row>
    <row r="277" spans="5:5" ht="14.25" customHeight="1" x14ac:dyDescent="0.25">
      <c r="E277" s="2"/>
    </row>
    <row r="278" spans="5:5" ht="14.25" customHeight="1" x14ac:dyDescent="0.25">
      <c r="E278" s="2"/>
    </row>
    <row r="279" spans="5:5" ht="14.25" customHeight="1" x14ac:dyDescent="0.25">
      <c r="E279" s="2"/>
    </row>
    <row r="280" spans="5:5" ht="14.25" customHeight="1" x14ac:dyDescent="0.25">
      <c r="E280" s="2"/>
    </row>
    <row r="281" spans="5:5" ht="14.25" customHeight="1" x14ac:dyDescent="0.25">
      <c r="E281" s="2"/>
    </row>
    <row r="282" spans="5:5" ht="14.25" customHeight="1" x14ac:dyDescent="0.25">
      <c r="E282" s="2"/>
    </row>
    <row r="283" spans="5:5" ht="14.25" customHeight="1" x14ac:dyDescent="0.25">
      <c r="E283" s="2"/>
    </row>
    <row r="284" spans="5:5" ht="14.25" customHeight="1" x14ac:dyDescent="0.25">
      <c r="E284" s="2"/>
    </row>
    <row r="285" spans="5:5" ht="14.25" customHeight="1" x14ac:dyDescent="0.25">
      <c r="E285" s="2"/>
    </row>
    <row r="286" spans="5:5" ht="14.25" customHeight="1" x14ac:dyDescent="0.25">
      <c r="E286" s="2"/>
    </row>
    <row r="287" spans="5:5" ht="14.25" customHeight="1" x14ac:dyDescent="0.25">
      <c r="E287" s="2"/>
    </row>
    <row r="288" spans="5:5" ht="14.25" customHeight="1" x14ac:dyDescent="0.25">
      <c r="E288" s="2"/>
    </row>
    <row r="289" spans="5:5" ht="14.25" customHeight="1" x14ac:dyDescent="0.25">
      <c r="E289" s="2"/>
    </row>
    <row r="290" spans="5:5" ht="14.25" customHeight="1" x14ac:dyDescent="0.25">
      <c r="E290" s="2"/>
    </row>
    <row r="291" spans="5:5" ht="14.25" customHeight="1" x14ac:dyDescent="0.25">
      <c r="E291" s="2"/>
    </row>
    <row r="292" spans="5:5" ht="14.25" customHeight="1" x14ac:dyDescent="0.25">
      <c r="E292" s="2"/>
    </row>
    <row r="293" spans="5:5" ht="14.25" customHeight="1" x14ac:dyDescent="0.25">
      <c r="E293" s="2"/>
    </row>
    <row r="294" spans="5:5" ht="14.25" customHeight="1" x14ac:dyDescent="0.25">
      <c r="E294" s="2"/>
    </row>
    <row r="295" spans="5:5" ht="14.25" customHeight="1" x14ac:dyDescent="0.25">
      <c r="E295" s="2"/>
    </row>
    <row r="296" spans="5:5" ht="14.25" customHeight="1" x14ac:dyDescent="0.25">
      <c r="E296" s="2"/>
    </row>
    <row r="297" spans="5:5" ht="14.25" customHeight="1" x14ac:dyDescent="0.25">
      <c r="E297" s="2"/>
    </row>
    <row r="298" spans="5:5" ht="14.25" customHeight="1" x14ac:dyDescent="0.25">
      <c r="E298" s="2"/>
    </row>
    <row r="299" spans="5:5" ht="14.25" customHeight="1" x14ac:dyDescent="0.25">
      <c r="E299" s="2"/>
    </row>
    <row r="300" spans="5:5" ht="14.25" customHeight="1" x14ac:dyDescent="0.25">
      <c r="E300" s="2"/>
    </row>
    <row r="301" spans="5:5" ht="14.25" customHeight="1" x14ac:dyDescent="0.25">
      <c r="E301" s="2"/>
    </row>
    <row r="302" spans="5:5" ht="14.25" customHeight="1" x14ac:dyDescent="0.25">
      <c r="E302" s="2"/>
    </row>
    <row r="303" spans="5:5" ht="14.25" customHeight="1" x14ac:dyDescent="0.25">
      <c r="E303" s="2"/>
    </row>
    <row r="304" spans="5:5" ht="14.25" customHeight="1" x14ac:dyDescent="0.25">
      <c r="E304" s="2"/>
    </row>
    <row r="305" spans="5:5" ht="14.25" customHeight="1" x14ac:dyDescent="0.25">
      <c r="E305" s="2"/>
    </row>
    <row r="306" spans="5:5" ht="14.25" customHeight="1" x14ac:dyDescent="0.25">
      <c r="E306" s="2"/>
    </row>
    <row r="307" spans="5:5" ht="14.25" customHeight="1" x14ac:dyDescent="0.25">
      <c r="E307" s="2"/>
    </row>
    <row r="308" spans="5:5" ht="14.25" customHeight="1" x14ac:dyDescent="0.25">
      <c r="E308" s="2"/>
    </row>
    <row r="309" spans="5:5" ht="14.25" customHeight="1" x14ac:dyDescent="0.25">
      <c r="E309" s="2"/>
    </row>
    <row r="310" spans="5:5" ht="14.25" customHeight="1" x14ac:dyDescent="0.25">
      <c r="E310" s="2"/>
    </row>
    <row r="311" spans="5:5" ht="14.25" customHeight="1" x14ac:dyDescent="0.25">
      <c r="E311" s="2"/>
    </row>
    <row r="312" spans="5:5" ht="14.25" customHeight="1" x14ac:dyDescent="0.25">
      <c r="E312" s="2"/>
    </row>
    <row r="313" spans="5:5" ht="14.25" customHeight="1" x14ac:dyDescent="0.25">
      <c r="E313" s="2"/>
    </row>
    <row r="314" spans="5:5" ht="14.25" customHeight="1" x14ac:dyDescent="0.25">
      <c r="E314" s="2"/>
    </row>
    <row r="315" spans="5:5" ht="14.25" customHeight="1" x14ac:dyDescent="0.25">
      <c r="E315" s="2"/>
    </row>
    <row r="316" spans="5:5" ht="14.25" customHeight="1" x14ac:dyDescent="0.25">
      <c r="E316" s="2"/>
    </row>
    <row r="317" spans="5:5" ht="14.25" customHeight="1" x14ac:dyDescent="0.25">
      <c r="E317" s="2"/>
    </row>
    <row r="318" spans="5:5" ht="14.25" customHeight="1" x14ac:dyDescent="0.25">
      <c r="E318" s="2"/>
    </row>
    <row r="319" spans="5:5" ht="14.25" customHeight="1" x14ac:dyDescent="0.25">
      <c r="E319" s="2"/>
    </row>
    <row r="320" spans="5:5" ht="14.25" customHeight="1" x14ac:dyDescent="0.25">
      <c r="E320" s="2"/>
    </row>
    <row r="321" spans="5:5" ht="14.25" customHeight="1" x14ac:dyDescent="0.25">
      <c r="E321" s="2"/>
    </row>
    <row r="322" spans="5:5" ht="14.25" customHeight="1" x14ac:dyDescent="0.25">
      <c r="E322" s="2"/>
    </row>
    <row r="323" spans="5:5" ht="14.25" customHeight="1" x14ac:dyDescent="0.25">
      <c r="E323" s="2"/>
    </row>
    <row r="324" spans="5:5" ht="14.25" customHeight="1" x14ac:dyDescent="0.25">
      <c r="E324" s="2"/>
    </row>
    <row r="325" spans="5:5" ht="14.25" customHeight="1" x14ac:dyDescent="0.25">
      <c r="E325" s="2"/>
    </row>
    <row r="326" spans="5:5" ht="14.25" customHeight="1" x14ac:dyDescent="0.25">
      <c r="E326" s="2"/>
    </row>
    <row r="327" spans="5:5" ht="14.25" customHeight="1" x14ac:dyDescent="0.25">
      <c r="E327" s="2"/>
    </row>
    <row r="328" spans="5:5" ht="14.25" customHeight="1" x14ac:dyDescent="0.25">
      <c r="E328" s="2"/>
    </row>
    <row r="329" spans="5:5" ht="14.25" customHeight="1" x14ac:dyDescent="0.25">
      <c r="E329" s="2"/>
    </row>
    <row r="330" spans="5:5" ht="14.25" customHeight="1" x14ac:dyDescent="0.25">
      <c r="E330" s="2"/>
    </row>
    <row r="331" spans="5:5" ht="14.25" customHeight="1" x14ac:dyDescent="0.25">
      <c r="E331" s="2"/>
    </row>
    <row r="332" spans="5:5" ht="14.25" customHeight="1" x14ac:dyDescent="0.25">
      <c r="E332" s="2"/>
    </row>
    <row r="333" spans="5:5" ht="14.25" customHeight="1" x14ac:dyDescent="0.25">
      <c r="E333" s="2"/>
    </row>
    <row r="334" spans="5:5" ht="14.25" customHeight="1" x14ac:dyDescent="0.25">
      <c r="E334" s="2"/>
    </row>
    <row r="335" spans="5:5" ht="14.25" customHeight="1" x14ac:dyDescent="0.25">
      <c r="E335" s="2"/>
    </row>
    <row r="336" spans="5:5" ht="14.25" customHeight="1" x14ac:dyDescent="0.25">
      <c r="E336" s="2"/>
    </row>
    <row r="337" spans="5:5" ht="14.25" customHeight="1" x14ac:dyDescent="0.25">
      <c r="E337" s="2"/>
    </row>
    <row r="338" spans="5:5" ht="14.25" customHeight="1" x14ac:dyDescent="0.25">
      <c r="E338" s="2"/>
    </row>
    <row r="339" spans="5:5" ht="14.25" customHeight="1" x14ac:dyDescent="0.25">
      <c r="E339" s="2"/>
    </row>
    <row r="340" spans="5:5" ht="14.25" customHeight="1" x14ac:dyDescent="0.25">
      <c r="E340" s="2"/>
    </row>
    <row r="341" spans="5:5" ht="14.25" customHeight="1" x14ac:dyDescent="0.25">
      <c r="E341" s="2"/>
    </row>
    <row r="342" spans="5:5" ht="14.25" customHeight="1" x14ac:dyDescent="0.25">
      <c r="E342" s="2"/>
    </row>
    <row r="343" spans="5:5" ht="14.25" customHeight="1" x14ac:dyDescent="0.25">
      <c r="E343" s="2"/>
    </row>
    <row r="344" spans="5:5" ht="14.25" customHeight="1" x14ac:dyDescent="0.25">
      <c r="E344" s="2"/>
    </row>
    <row r="345" spans="5:5" ht="14.25" customHeight="1" x14ac:dyDescent="0.25">
      <c r="E345" s="2"/>
    </row>
    <row r="346" spans="5:5" ht="14.25" customHeight="1" x14ac:dyDescent="0.25">
      <c r="E346" s="2"/>
    </row>
    <row r="347" spans="5:5" ht="14.25" customHeight="1" x14ac:dyDescent="0.25">
      <c r="E347" s="2"/>
    </row>
    <row r="348" spans="5:5" ht="14.25" customHeight="1" x14ac:dyDescent="0.25">
      <c r="E348" s="2"/>
    </row>
    <row r="349" spans="5:5" ht="14.25" customHeight="1" x14ac:dyDescent="0.25">
      <c r="E349" s="2"/>
    </row>
    <row r="350" spans="5:5" ht="14.25" customHeight="1" x14ac:dyDescent="0.25">
      <c r="E350" s="2"/>
    </row>
    <row r="351" spans="5:5" ht="14.25" customHeight="1" x14ac:dyDescent="0.25">
      <c r="E351" s="2"/>
    </row>
    <row r="352" spans="5:5" ht="14.25" customHeight="1" x14ac:dyDescent="0.25">
      <c r="E352" s="2"/>
    </row>
    <row r="353" spans="5:5" ht="14.25" customHeight="1" x14ac:dyDescent="0.25">
      <c r="E353" s="2"/>
    </row>
    <row r="354" spans="5:5" ht="14.25" customHeight="1" x14ac:dyDescent="0.25">
      <c r="E354" s="2"/>
    </row>
    <row r="355" spans="5:5" ht="14.25" customHeight="1" x14ac:dyDescent="0.25">
      <c r="E355" s="2"/>
    </row>
    <row r="356" spans="5:5" ht="14.25" customHeight="1" x14ac:dyDescent="0.25">
      <c r="E356" s="2"/>
    </row>
    <row r="357" spans="5:5" ht="14.25" customHeight="1" x14ac:dyDescent="0.25">
      <c r="E357" s="2"/>
    </row>
    <row r="358" spans="5:5" ht="14.25" customHeight="1" x14ac:dyDescent="0.25">
      <c r="E358" s="2"/>
    </row>
    <row r="359" spans="5:5" ht="14.25" customHeight="1" x14ac:dyDescent="0.25">
      <c r="E359" s="2"/>
    </row>
    <row r="360" spans="5:5" ht="14.25" customHeight="1" x14ac:dyDescent="0.25">
      <c r="E360" s="2"/>
    </row>
    <row r="361" spans="5:5" ht="14.25" customHeight="1" x14ac:dyDescent="0.25">
      <c r="E361" s="2"/>
    </row>
    <row r="362" spans="5:5" ht="14.25" customHeight="1" x14ac:dyDescent="0.25">
      <c r="E362" s="2"/>
    </row>
    <row r="363" spans="5:5" ht="14.25" customHeight="1" x14ac:dyDescent="0.25">
      <c r="E363" s="2"/>
    </row>
    <row r="364" spans="5:5" ht="14.25" customHeight="1" x14ac:dyDescent="0.25">
      <c r="E364" s="2"/>
    </row>
    <row r="365" spans="5:5" ht="14.25" customHeight="1" x14ac:dyDescent="0.25">
      <c r="E365" s="2"/>
    </row>
    <row r="366" spans="5:5" ht="14.25" customHeight="1" x14ac:dyDescent="0.25">
      <c r="E366" s="2"/>
    </row>
    <row r="367" spans="5:5" ht="14.25" customHeight="1" x14ac:dyDescent="0.25">
      <c r="E367" s="2"/>
    </row>
    <row r="368" spans="5:5" ht="14.25" customHeight="1" x14ac:dyDescent="0.25">
      <c r="E368" s="2"/>
    </row>
    <row r="369" spans="5:5" ht="14.25" customHeight="1" x14ac:dyDescent="0.25">
      <c r="E369" s="2"/>
    </row>
    <row r="370" spans="5:5" ht="14.25" customHeight="1" x14ac:dyDescent="0.25">
      <c r="E370" s="2"/>
    </row>
    <row r="371" spans="5:5" ht="14.25" customHeight="1" x14ac:dyDescent="0.25">
      <c r="E371" s="2"/>
    </row>
    <row r="372" spans="5:5" ht="14.25" customHeight="1" x14ac:dyDescent="0.25">
      <c r="E372" s="2"/>
    </row>
    <row r="373" spans="5:5" ht="14.25" customHeight="1" x14ac:dyDescent="0.25">
      <c r="E373" s="2"/>
    </row>
    <row r="374" spans="5:5" ht="14.25" customHeight="1" x14ac:dyDescent="0.25">
      <c r="E374" s="2"/>
    </row>
    <row r="375" spans="5:5" ht="14.25" customHeight="1" x14ac:dyDescent="0.25">
      <c r="E375" s="2"/>
    </row>
    <row r="376" spans="5:5" ht="14.25" customHeight="1" x14ac:dyDescent="0.25">
      <c r="E376" s="2"/>
    </row>
    <row r="377" spans="5:5" ht="14.25" customHeight="1" x14ac:dyDescent="0.25">
      <c r="E377" s="2"/>
    </row>
    <row r="378" spans="5:5" ht="14.25" customHeight="1" x14ac:dyDescent="0.25">
      <c r="E378" s="2"/>
    </row>
    <row r="379" spans="5:5" ht="14.25" customHeight="1" x14ac:dyDescent="0.25">
      <c r="E379" s="2"/>
    </row>
    <row r="380" spans="5:5" ht="14.25" customHeight="1" x14ac:dyDescent="0.25">
      <c r="E380" s="2"/>
    </row>
    <row r="381" spans="5:5" ht="14.25" customHeight="1" x14ac:dyDescent="0.25">
      <c r="E381" s="2"/>
    </row>
    <row r="382" spans="5:5" ht="14.25" customHeight="1" x14ac:dyDescent="0.25">
      <c r="E382" s="2"/>
    </row>
    <row r="383" spans="5:5" ht="14.25" customHeight="1" x14ac:dyDescent="0.25">
      <c r="E383" s="2"/>
    </row>
    <row r="384" spans="5:5" ht="14.25" customHeight="1" x14ac:dyDescent="0.25">
      <c r="E384" s="2"/>
    </row>
    <row r="385" spans="5:5" ht="14.25" customHeight="1" x14ac:dyDescent="0.25">
      <c r="E385" s="2"/>
    </row>
    <row r="386" spans="5:5" ht="14.25" customHeight="1" x14ac:dyDescent="0.25">
      <c r="E386" s="2"/>
    </row>
    <row r="387" spans="5:5" ht="14.25" customHeight="1" x14ac:dyDescent="0.25">
      <c r="E387" s="2"/>
    </row>
    <row r="388" spans="5:5" ht="14.25" customHeight="1" x14ac:dyDescent="0.25">
      <c r="E388" s="2"/>
    </row>
    <row r="389" spans="5:5" ht="14.25" customHeight="1" x14ac:dyDescent="0.25">
      <c r="E389" s="2"/>
    </row>
    <row r="390" spans="5:5" ht="14.25" customHeight="1" x14ac:dyDescent="0.25">
      <c r="E390" s="2"/>
    </row>
    <row r="391" spans="5:5" ht="14.25" customHeight="1" x14ac:dyDescent="0.25">
      <c r="E391" s="2"/>
    </row>
    <row r="392" spans="5:5" ht="14.25" customHeight="1" x14ac:dyDescent="0.25">
      <c r="E392" s="2"/>
    </row>
    <row r="393" spans="5:5" ht="14.25" customHeight="1" x14ac:dyDescent="0.25">
      <c r="E393" s="2"/>
    </row>
    <row r="394" spans="5:5" ht="14.25" customHeight="1" x14ac:dyDescent="0.25">
      <c r="E394" s="2"/>
    </row>
    <row r="395" spans="5:5" ht="14.25" customHeight="1" x14ac:dyDescent="0.25">
      <c r="E395" s="2"/>
    </row>
    <row r="396" spans="5:5" ht="14.25" customHeight="1" x14ac:dyDescent="0.25">
      <c r="E396" s="2"/>
    </row>
    <row r="397" spans="5:5" ht="14.25" customHeight="1" x14ac:dyDescent="0.25">
      <c r="E397" s="2"/>
    </row>
    <row r="398" spans="5:5" ht="14.25" customHeight="1" x14ac:dyDescent="0.25">
      <c r="E398" s="2"/>
    </row>
    <row r="399" spans="5:5" ht="14.25" customHeight="1" x14ac:dyDescent="0.25">
      <c r="E399" s="2"/>
    </row>
    <row r="400" spans="5:5" ht="14.25" customHeight="1" x14ac:dyDescent="0.25">
      <c r="E400" s="2"/>
    </row>
    <row r="401" spans="5:5" ht="14.25" customHeight="1" x14ac:dyDescent="0.25">
      <c r="E401" s="2"/>
    </row>
    <row r="402" spans="5:5" ht="14.25" customHeight="1" x14ac:dyDescent="0.25">
      <c r="E402" s="2"/>
    </row>
    <row r="403" spans="5:5" ht="14.25" customHeight="1" x14ac:dyDescent="0.25">
      <c r="E403" s="2"/>
    </row>
    <row r="404" spans="5:5" ht="14.25" customHeight="1" x14ac:dyDescent="0.25">
      <c r="E404" s="2"/>
    </row>
    <row r="405" spans="5:5" ht="14.25" customHeight="1" x14ac:dyDescent="0.25">
      <c r="E405" s="2"/>
    </row>
    <row r="406" spans="5:5" ht="14.25" customHeight="1" x14ac:dyDescent="0.25">
      <c r="E406" s="2"/>
    </row>
    <row r="407" spans="5:5" ht="14.25" customHeight="1" x14ac:dyDescent="0.25">
      <c r="E407" s="2"/>
    </row>
    <row r="408" spans="5:5" ht="14.25" customHeight="1" x14ac:dyDescent="0.25">
      <c r="E408" s="2"/>
    </row>
    <row r="409" spans="5:5" ht="14.25" customHeight="1" x14ac:dyDescent="0.25">
      <c r="E409" s="2"/>
    </row>
    <row r="410" spans="5:5" ht="14.25" customHeight="1" x14ac:dyDescent="0.25">
      <c r="E410" s="2"/>
    </row>
    <row r="411" spans="5:5" ht="14.25" customHeight="1" x14ac:dyDescent="0.25">
      <c r="E411" s="2"/>
    </row>
    <row r="412" spans="5:5" ht="14.25" customHeight="1" x14ac:dyDescent="0.25">
      <c r="E412" s="2"/>
    </row>
    <row r="413" spans="5:5" ht="14.25" customHeight="1" x14ac:dyDescent="0.25">
      <c r="E413" s="2"/>
    </row>
    <row r="414" spans="5:5" ht="14.25" customHeight="1" x14ac:dyDescent="0.25">
      <c r="E414" s="2"/>
    </row>
    <row r="415" spans="5:5" ht="14.25" customHeight="1" x14ac:dyDescent="0.25">
      <c r="E415" s="2"/>
    </row>
    <row r="416" spans="5:5" ht="14.25" customHeight="1" x14ac:dyDescent="0.25">
      <c r="E416" s="2"/>
    </row>
    <row r="417" spans="5:5" ht="14.25" customHeight="1" x14ac:dyDescent="0.25">
      <c r="E417" s="2"/>
    </row>
    <row r="418" spans="5:5" ht="14.25" customHeight="1" x14ac:dyDescent="0.25">
      <c r="E418" s="2"/>
    </row>
    <row r="419" spans="5:5" ht="14.25" customHeight="1" x14ac:dyDescent="0.25">
      <c r="E419" s="2"/>
    </row>
    <row r="420" spans="5:5" ht="14.25" customHeight="1" x14ac:dyDescent="0.25">
      <c r="E420" s="2"/>
    </row>
    <row r="421" spans="5:5" ht="14.25" customHeight="1" x14ac:dyDescent="0.25">
      <c r="E421" s="2"/>
    </row>
    <row r="422" spans="5:5" ht="14.25" customHeight="1" x14ac:dyDescent="0.25">
      <c r="E422" s="2"/>
    </row>
    <row r="423" spans="5:5" ht="14.25" customHeight="1" x14ac:dyDescent="0.25">
      <c r="E423" s="2"/>
    </row>
    <row r="424" spans="5:5" ht="14.25" customHeight="1" x14ac:dyDescent="0.25">
      <c r="E424" s="2"/>
    </row>
    <row r="425" spans="5:5" ht="14.25" customHeight="1" x14ac:dyDescent="0.25">
      <c r="E425" s="2"/>
    </row>
    <row r="426" spans="5:5" ht="14.25" customHeight="1" x14ac:dyDescent="0.25">
      <c r="E426" s="2"/>
    </row>
    <row r="427" spans="5:5" ht="14.25" customHeight="1" x14ac:dyDescent="0.25">
      <c r="E427" s="2"/>
    </row>
    <row r="428" spans="5:5" ht="14.25" customHeight="1" x14ac:dyDescent="0.25">
      <c r="E428" s="2"/>
    </row>
    <row r="429" spans="5:5" ht="14.25" customHeight="1" x14ac:dyDescent="0.25">
      <c r="E429" s="2"/>
    </row>
    <row r="430" spans="5:5" ht="14.25" customHeight="1" x14ac:dyDescent="0.25">
      <c r="E430" s="2"/>
    </row>
    <row r="431" spans="5:5" ht="14.25" customHeight="1" x14ac:dyDescent="0.25">
      <c r="E431" s="2"/>
    </row>
    <row r="432" spans="5:5" ht="14.25" customHeight="1" x14ac:dyDescent="0.25">
      <c r="E432" s="2"/>
    </row>
    <row r="433" spans="5:5" ht="14.25" customHeight="1" x14ac:dyDescent="0.25">
      <c r="E433" s="2"/>
    </row>
    <row r="434" spans="5:5" ht="14.25" customHeight="1" x14ac:dyDescent="0.25">
      <c r="E434" s="2"/>
    </row>
    <row r="435" spans="5:5" ht="14.25" customHeight="1" x14ac:dyDescent="0.25">
      <c r="E435" s="2"/>
    </row>
    <row r="436" spans="5:5" ht="14.25" customHeight="1" x14ac:dyDescent="0.25">
      <c r="E436" s="2"/>
    </row>
    <row r="437" spans="5:5" ht="14.25" customHeight="1" x14ac:dyDescent="0.25">
      <c r="E437" s="2"/>
    </row>
    <row r="438" spans="5:5" ht="14.25" customHeight="1" x14ac:dyDescent="0.25">
      <c r="E438" s="2"/>
    </row>
    <row r="439" spans="5:5" ht="14.25" customHeight="1" x14ac:dyDescent="0.25">
      <c r="E439" s="2"/>
    </row>
    <row r="440" spans="5:5" ht="14.25" customHeight="1" x14ac:dyDescent="0.25">
      <c r="E440" s="2"/>
    </row>
    <row r="441" spans="5:5" ht="14.25" customHeight="1" x14ac:dyDescent="0.25">
      <c r="E441" s="2"/>
    </row>
    <row r="442" spans="5:5" ht="14.25" customHeight="1" x14ac:dyDescent="0.25">
      <c r="E442" s="2"/>
    </row>
    <row r="443" spans="5:5" ht="14.25" customHeight="1" x14ac:dyDescent="0.25">
      <c r="E443" s="2"/>
    </row>
    <row r="444" spans="5:5" ht="14.25" customHeight="1" x14ac:dyDescent="0.25">
      <c r="E444" s="2"/>
    </row>
    <row r="445" spans="5:5" ht="14.25" customHeight="1" x14ac:dyDescent="0.25">
      <c r="E445" s="2"/>
    </row>
    <row r="446" spans="5:5" ht="14.25" customHeight="1" x14ac:dyDescent="0.25">
      <c r="E446" s="2"/>
    </row>
    <row r="447" spans="5:5" ht="14.25" customHeight="1" x14ac:dyDescent="0.25">
      <c r="E447" s="2"/>
    </row>
    <row r="448" spans="5:5" ht="14.25" customHeight="1" x14ac:dyDescent="0.25">
      <c r="E448" s="2"/>
    </row>
    <row r="449" spans="5:5" ht="14.25" customHeight="1" x14ac:dyDescent="0.25">
      <c r="E449" s="2"/>
    </row>
    <row r="450" spans="5:5" ht="14.25" customHeight="1" x14ac:dyDescent="0.25">
      <c r="E450" s="2"/>
    </row>
    <row r="451" spans="5:5" ht="14.25" customHeight="1" x14ac:dyDescent="0.25">
      <c r="E451" s="2"/>
    </row>
    <row r="452" spans="5:5" ht="14.25" customHeight="1" x14ac:dyDescent="0.25">
      <c r="E452" s="2"/>
    </row>
    <row r="453" spans="5:5" ht="14.25" customHeight="1" x14ac:dyDescent="0.25">
      <c r="E453" s="2"/>
    </row>
    <row r="454" spans="5:5" ht="14.25" customHeight="1" x14ac:dyDescent="0.25">
      <c r="E454" s="2"/>
    </row>
    <row r="455" spans="5:5" ht="14.25" customHeight="1" x14ac:dyDescent="0.25">
      <c r="E455" s="2"/>
    </row>
    <row r="456" spans="5:5" ht="14.25" customHeight="1" x14ac:dyDescent="0.25">
      <c r="E456" s="2"/>
    </row>
    <row r="457" spans="5:5" ht="14.25" customHeight="1" x14ac:dyDescent="0.25">
      <c r="E457" s="2"/>
    </row>
    <row r="458" spans="5:5" ht="14.25" customHeight="1" x14ac:dyDescent="0.25">
      <c r="E458" s="2"/>
    </row>
    <row r="459" spans="5:5" ht="14.25" customHeight="1" x14ac:dyDescent="0.25">
      <c r="E459" s="2"/>
    </row>
    <row r="460" spans="5:5" ht="14.25" customHeight="1" x14ac:dyDescent="0.25">
      <c r="E460" s="2"/>
    </row>
    <row r="461" spans="5:5" ht="14.25" customHeight="1" x14ac:dyDescent="0.25">
      <c r="E461" s="2"/>
    </row>
    <row r="462" spans="5:5" ht="14.25" customHeight="1" x14ac:dyDescent="0.25">
      <c r="E462" s="2"/>
    </row>
    <row r="463" spans="5:5" ht="14.25" customHeight="1" x14ac:dyDescent="0.25">
      <c r="E463" s="2"/>
    </row>
    <row r="464" spans="5:5" ht="14.25" customHeight="1" x14ac:dyDescent="0.25">
      <c r="E464" s="2"/>
    </row>
    <row r="465" spans="5:5" ht="14.25" customHeight="1" x14ac:dyDescent="0.25">
      <c r="E465" s="2"/>
    </row>
    <row r="466" spans="5:5" ht="14.25" customHeight="1" x14ac:dyDescent="0.25">
      <c r="E466" s="2"/>
    </row>
    <row r="467" spans="5:5" ht="14.25" customHeight="1" x14ac:dyDescent="0.25">
      <c r="E467" s="2"/>
    </row>
    <row r="468" spans="5:5" ht="14.25" customHeight="1" x14ac:dyDescent="0.25">
      <c r="E468" s="2"/>
    </row>
    <row r="469" spans="5:5" ht="14.25" customHeight="1" x14ac:dyDescent="0.25">
      <c r="E469" s="2"/>
    </row>
    <row r="470" spans="5:5" ht="14.25" customHeight="1" x14ac:dyDescent="0.25">
      <c r="E470" s="2"/>
    </row>
    <row r="471" spans="5:5" ht="14.25" customHeight="1" x14ac:dyDescent="0.25">
      <c r="E471" s="2"/>
    </row>
    <row r="472" spans="5:5" ht="14.25" customHeight="1" x14ac:dyDescent="0.25">
      <c r="E472" s="2"/>
    </row>
    <row r="473" spans="5:5" ht="14.25" customHeight="1" x14ac:dyDescent="0.25">
      <c r="E473" s="2"/>
    </row>
    <row r="474" spans="5:5" ht="14.25" customHeight="1" x14ac:dyDescent="0.25">
      <c r="E474" s="2"/>
    </row>
    <row r="475" spans="5:5" ht="14.25" customHeight="1" x14ac:dyDescent="0.25">
      <c r="E475" s="2"/>
    </row>
    <row r="476" spans="5:5" ht="14.25" customHeight="1" x14ac:dyDescent="0.25">
      <c r="E476" s="2"/>
    </row>
    <row r="477" spans="5:5" ht="14.25" customHeight="1" x14ac:dyDescent="0.25">
      <c r="E477" s="2"/>
    </row>
    <row r="478" spans="5:5" ht="14.25" customHeight="1" x14ac:dyDescent="0.25">
      <c r="E478" s="2"/>
    </row>
    <row r="479" spans="5:5" ht="14.25" customHeight="1" x14ac:dyDescent="0.25">
      <c r="E479" s="2"/>
    </row>
    <row r="480" spans="5:5" ht="14.25" customHeight="1" x14ac:dyDescent="0.25">
      <c r="E480" s="2"/>
    </row>
    <row r="481" spans="5:5" ht="14.25" customHeight="1" x14ac:dyDescent="0.25">
      <c r="E481" s="2"/>
    </row>
    <row r="482" spans="5:5" ht="14.25" customHeight="1" x14ac:dyDescent="0.25">
      <c r="E482" s="2"/>
    </row>
    <row r="483" spans="5:5" ht="14.25" customHeight="1" x14ac:dyDescent="0.25">
      <c r="E483" s="2"/>
    </row>
    <row r="484" spans="5:5" ht="14.25" customHeight="1" x14ac:dyDescent="0.25">
      <c r="E484" s="2"/>
    </row>
    <row r="485" spans="5:5" ht="14.25" customHeight="1" x14ac:dyDescent="0.25">
      <c r="E485" s="2"/>
    </row>
    <row r="486" spans="5:5" ht="14.25" customHeight="1" x14ac:dyDescent="0.25">
      <c r="E486" s="2"/>
    </row>
    <row r="487" spans="5:5" ht="14.25" customHeight="1" x14ac:dyDescent="0.25">
      <c r="E487" s="2"/>
    </row>
    <row r="488" spans="5:5" ht="14.25" customHeight="1" x14ac:dyDescent="0.25">
      <c r="E488" s="2"/>
    </row>
    <row r="489" spans="5:5" ht="14.25" customHeight="1" x14ac:dyDescent="0.25">
      <c r="E489" s="2"/>
    </row>
    <row r="490" spans="5:5" ht="14.25" customHeight="1" x14ac:dyDescent="0.25">
      <c r="E490" s="2"/>
    </row>
    <row r="491" spans="5:5" ht="14.25" customHeight="1" x14ac:dyDescent="0.25">
      <c r="E491" s="2"/>
    </row>
    <row r="492" spans="5:5" ht="14.25" customHeight="1" x14ac:dyDescent="0.25">
      <c r="E492" s="2"/>
    </row>
    <row r="493" spans="5:5" ht="14.25" customHeight="1" x14ac:dyDescent="0.25">
      <c r="E493" s="2"/>
    </row>
    <row r="494" spans="5:5" ht="14.25" customHeight="1" x14ac:dyDescent="0.25">
      <c r="E494" s="2"/>
    </row>
    <row r="495" spans="5:5" ht="14.25" customHeight="1" x14ac:dyDescent="0.25">
      <c r="E495" s="2"/>
    </row>
    <row r="496" spans="5:5" ht="14.25" customHeight="1" x14ac:dyDescent="0.25">
      <c r="E496" s="2"/>
    </row>
    <row r="497" spans="5:5" ht="14.25" customHeight="1" x14ac:dyDescent="0.25">
      <c r="E497" s="2"/>
    </row>
    <row r="498" spans="5:5" ht="14.25" customHeight="1" x14ac:dyDescent="0.25">
      <c r="E498" s="2"/>
    </row>
    <row r="499" spans="5:5" ht="14.25" customHeight="1" x14ac:dyDescent="0.25">
      <c r="E499" s="2"/>
    </row>
    <row r="500" spans="5:5" ht="14.25" customHeight="1" x14ac:dyDescent="0.25">
      <c r="E500" s="2"/>
    </row>
    <row r="501" spans="5:5" ht="14.25" customHeight="1" x14ac:dyDescent="0.25">
      <c r="E501" s="2"/>
    </row>
    <row r="502" spans="5:5" ht="14.25" customHeight="1" x14ac:dyDescent="0.25">
      <c r="E502" s="2"/>
    </row>
    <row r="503" spans="5:5" ht="14.25" customHeight="1" x14ac:dyDescent="0.25">
      <c r="E503" s="2"/>
    </row>
    <row r="504" spans="5:5" ht="14.25" customHeight="1" x14ac:dyDescent="0.25">
      <c r="E504" s="2"/>
    </row>
    <row r="505" spans="5:5" ht="14.25" customHeight="1" x14ac:dyDescent="0.25">
      <c r="E505" s="2"/>
    </row>
    <row r="506" spans="5:5" ht="14.25" customHeight="1" x14ac:dyDescent="0.25">
      <c r="E506" s="2"/>
    </row>
    <row r="507" spans="5:5" ht="14.25" customHeight="1" x14ac:dyDescent="0.25">
      <c r="E507" s="2"/>
    </row>
    <row r="508" spans="5:5" ht="14.25" customHeight="1" x14ac:dyDescent="0.25">
      <c r="E508" s="2"/>
    </row>
    <row r="509" spans="5:5" ht="14.25" customHeight="1" x14ac:dyDescent="0.25">
      <c r="E509" s="2"/>
    </row>
    <row r="510" spans="5:5" ht="14.25" customHeight="1" x14ac:dyDescent="0.25">
      <c r="E510" s="2"/>
    </row>
    <row r="511" spans="5:5" ht="14.25" customHeight="1" x14ac:dyDescent="0.25">
      <c r="E511" s="2"/>
    </row>
    <row r="512" spans="5:5" ht="14.25" customHeight="1" x14ac:dyDescent="0.25">
      <c r="E512" s="2"/>
    </row>
    <row r="513" spans="5:5" ht="14.25" customHeight="1" x14ac:dyDescent="0.25">
      <c r="E513" s="2"/>
    </row>
    <row r="514" spans="5:5" ht="14.25" customHeight="1" x14ac:dyDescent="0.25">
      <c r="E514" s="2"/>
    </row>
    <row r="515" spans="5:5" ht="14.25" customHeight="1" x14ac:dyDescent="0.25">
      <c r="E515" s="2"/>
    </row>
    <row r="516" spans="5:5" ht="14.25" customHeight="1" x14ac:dyDescent="0.25">
      <c r="E516" s="2"/>
    </row>
    <row r="517" spans="5:5" ht="14.25" customHeight="1" x14ac:dyDescent="0.25">
      <c r="E517" s="2"/>
    </row>
    <row r="518" spans="5:5" ht="14.25" customHeight="1" x14ac:dyDescent="0.25">
      <c r="E518" s="2"/>
    </row>
    <row r="519" spans="5:5" ht="14.25" customHeight="1" x14ac:dyDescent="0.25">
      <c r="E519" s="2"/>
    </row>
    <row r="520" spans="5:5" ht="14.25" customHeight="1" x14ac:dyDescent="0.25">
      <c r="E520" s="2"/>
    </row>
    <row r="521" spans="5:5" ht="14.25" customHeight="1" x14ac:dyDescent="0.25">
      <c r="E521" s="2"/>
    </row>
    <row r="522" spans="5:5" ht="14.25" customHeight="1" x14ac:dyDescent="0.25">
      <c r="E522" s="2"/>
    </row>
    <row r="523" spans="5:5" ht="14.25" customHeight="1" x14ac:dyDescent="0.25">
      <c r="E523" s="2"/>
    </row>
    <row r="524" spans="5:5" ht="14.25" customHeight="1" x14ac:dyDescent="0.25">
      <c r="E524" s="2"/>
    </row>
    <row r="525" spans="5:5" ht="14.25" customHeight="1" x14ac:dyDescent="0.25">
      <c r="E525" s="2"/>
    </row>
    <row r="526" spans="5:5" ht="14.25" customHeight="1" x14ac:dyDescent="0.25">
      <c r="E526" s="2"/>
    </row>
    <row r="527" spans="5:5" ht="14.25" customHeight="1" x14ac:dyDescent="0.25">
      <c r="E527" s="2"/>
    </row>
    <row r="528" spans="5:5" ht="14.25" customHeight="1" x14ac:dyDescent="0.25">
      <c r="E528" s="2"/>
    </row>
    <row r="529" spans="5:5" ht="14.25" customHeight="1" x14ac:dyDescent="0.25">
      <c r="E529" s="2"/>
    </row>
    <row r="530" spans="5:5" ht="14.25" customHeight="1" x14ac:dyDescent="0.25">
      <c r="E530" s="2"/>
    </row>
    <row r="531" spans="5:5" ht="14.25" customHeight="1" x14ac:dyDescent="0.25">
      <c r="E531" s="2"/>
    </row>
    <row r="532" spans="5:5" ht="14.25" customHeight="1" x14ac:dyDescent="0.25">
      <c r="E532" s="2"/>
    </row>
    <row r="533" spans="5:5" ht="14.25" customHeight="1" x14ac:dyDescent="0.25">
      <c r="E533" s="2"/>
    </row>
    <row r="534" spans="5:5" ht="14.25" customHeight="1" x14ac:dyDescent="0.25">
      <c r="E534" s="2"/>
    </row>
    <row r="535" spans="5:5" ht="14.25" customHeight="1" x14ac:dyDescent="0.25">
      <c r="E535" s="2"/>
    </row>
    <row r="536" spans="5:5" ht="14.25" customHeight="1" x14ac:dyDescent="0.25">
      <c r="E536" s="2"/>
    </row>
    <row r="537" spans="5:5" ht="14.25" customHeight="1" x14ac:dyDescent="0.25">
      <c r="E537" s="2"/>
    </row>
    <row r="538" spans="5:5" ht="14.25" customHeight="1" x14ac:dyDescent="0.25">
      <c r="E538" s="2"/>
    </row>
    <row r="539" spans="5:5" ht="14.25" customHeight="1" x14ac:dyDescent="0.25">
      <c r="E539" s="2"/>
    </row>
    <row r="540" spans="5:5" ht="14.25" customHeight="1" x14ac:dyDescent="0.25">
      <c r="E540" s="2"/>
    </row>
    <row r="541" spans="5:5" ht="14.25" customHeight="1" x14ac:dyDescent="0.25">
      <c r="E541" s="2"/>
    </row>
    <row r="542" spans="5:5" ht="14.25" customHeight="1" x14ac:dyDescent="0.25">
      <c r="E542" s="2"/>
    </row>
    <row r="543" spans="5:5" ht="14.25" customHeight="1" x14ac:dyDescent="0.25">
      <c r="E543" s="2"/>
    </row>
    <row r="544" spans="5:5" ht="14.25" customHeight="1" x14ac:dyDescent="0.25">
      <c r="E544" s="2"/>
    </row>
    <row r="545" spans="5:5" ht="14.25" customHeight="1" x14ac:dyDescent="0.25">
      <c r="E545" s="2"/>
    </row>
    <row r="546" spans="5:5" ht="14.25" customHeight="1" x14ac:dyDescent="0.25">
      <c r="E546" s="2"/>
    </row>
    <row r="547" spans="5:5" ht="14.25" customHeight="1" x14ac:dyDescent="0.25">
      <c r="E547" s="2"/>
    </row>
    <row r="548" spans="5:5" ht="14.25" customHeight="1" x14ac:dyDescent="0.25">
      <c r="E548" s="2"/>
    </row>
    <row r="549" spans="5:5" ht="14.25" customHeight="1" x14ac:dyDescent="0.25">
      <c r="E549" s="2"/>
    </row>
    <row r="550" spans="5:5" ht="14.25" customHeight="1" x14ac:dyDescent="0.25">
      <c r="E550" s="2"/>
    </row>
    <row r="551" spans="5:5" ht="14.25" customHeight="1" x14ac:dyDescent="0.25">
      <c r="E551" s="2"/>
    </row>
    <row r="552" spans="5:5" ht="14.25" customHeight="1" x14ac:dyDescent="0.25">
      <c r="E552" s="2"/>
    </row>
    <row r="553" spans="5:5" ht="14.25" customHeight="1" x14ac:dyDescent="0.25">
      <c r="E553" s="2"/>
    </row>
    <row r="554" spans="5:5" ht="14.25" customHeight="1" x14ac:dyDescent="0.25">
      <c r="E554" s="2"/>
    </row>
    <row r="555" spans="5:5" ht="14.25" customHeight="1" x14ac:dyDescent="0.25">
      <c r="E555" s="2"/>
    </row>
    <row r="556" spans="5:5" ht="14.25" customHeight="1" x14ac:dyDescent="0.25">
      <c r="E556" s="2"/>
    </row>
    <row r="557" spans="5:5" ht="14.25" customHeight="1" x14ac:dyDescent="0.25">
      <c r="E557" s="2"/>
    </row>
    <row r="558" spans="5:5" ht="14.25" customHeight="1" x14ac:dyDescent="0.25">
      <c r="E558" s="2"/>
    </row>
    <row r="559" spans="5:5" ht="14.25" customHeight="1" x14ac:dyDescent="0.25">
      <c r="E559" s="2"/>
    </row>
    <row r="560" spans="5:5" ht="14.25" customHeight="1" x14ac:dyDescent="0.25">
      <c r="E560" s="2"/>
    </row>
    <row r="561" spans="5:5" ht="14.25" customHeight="1" x14ac:dyDescent="0.25">
      <c r="E561" s="2"/>
    </row>
    <row r="562" spans="5:5" ht="14.25" customHeight="1" x14ac:dyDescent="0.25">
      <c r="E562" s="2"/>
    </row>
    <row r="563" spans="5:5" ht="14.25" customHeight="1" x14ac:dyDescent="0.25">
      <c r="E563" s="2"/>
    </row>
    <row r="564" spans="5:5" ht="14.25" customHeight="1" x14ac:dyDescent="0.25">
      <c r="E564" s="2"/>
    </row>
    <row r="565" spans="5:5" ht="14.25" customHeight="1" x14ac:dyDescent="0.25">
      <c r="E565" s="2"/>
    </row>
    <row r="566" spans="5:5" ht="14.25" customHeight="1" x14ac:dyDescent="0.25">
      <c r="E566" s="2"/>
    </row>
    <row r="567" spans="5:5" ht="14.25" customHeight="1" x14ac:dyDescent="0.25">
      <c r="E567" s="2"/>
    </row>
    <row r="568" spans="5:5" ht="14.25" customHeight="1" x14ac:dyDescent="0.25">
      <c r="E568" s="2"/>
    </row>
    <row r="569" spans="5:5" ht="14.25" customHeight="1" x14ac:dyDescent="0.25">
      <c r="E569" s="2"/>
    </row>
    <row r="570" spans="5:5" ht="14.25" customHeight="1" x14ac:dyDescent="0.25">
      <c r="E570" s="2"/>
    </row>
    <row r="571" spans="5:5" ht="14.25" customHeight="1" x14ac:dyDescent="0.25">
      <c r="E571" s="2"/>
    </row>
    <row r="572" spans="5:5" ht="14.25" customHeight="1" x14ac:dyDescent="0.25">
      <c r="E572" s="2"/>
    </row>
    <row r="573" spans="5:5" ht="14.25" customHeight="1" x14ac:dyDescent="0.25">
      <c r="E573" s="2"/>
    </row>
    <row r="574" spans="5:5" ht="14.25" customHeight="1" x14ac:dyDescent="0.25">
      <c r="E574" s="2"/>
    </row>
    <row r="575" spans="5:5" ht="14.25" customHeight="1" x14ac:dyDescent="0.25">
      <c r="E575" s="2"/>
    </row>
    <row r="576" spans="5:5" ht="14.25" customHeight="1" x14ac:dyDescent="0.25">
      <c r="E576" s="2"/>
    </row>
    <row r="577" spans="5:5" ht="14.25" customHeight="1" x14ac:dyDescent="0.25">
      <c r="E577" s="2"/>
    </row>
    <row r="578" spans="5:5" ht="14.25" customHeight="1" x14ac:dyDescent="0.25">
      <c r="E578" s="2"/>
    </row>
    <row r="579" spans="5:5" ht="14.25" customHeight="1" x14ac:dyDescent="0.25">
      <c r="E579" s="2"/>
    </row>
    <row r="580" spans="5:5" ht="14.25" customHeight="1" x14ac:dyDescent="0.25">
      <c r="E580" s="2"/>
    </row>
    <row r="581" spans="5:5" ht="14.25" customHeight="1" x14ac:dyDescent="0.25">
      <c r="E581" s="2"/>
    </row>
    <row r="582" spans="5:5" ht="14.25" customHeight="1" x14ac:dyDescent="0.25">
      <c r="E582" s="2"/>
    </row>
    <row r="583" spans="5:5" ht="14.25" customHeight="1" x14ac:dyDescent="0.25">
      <c r="E583" s="2"/>
    </row>
    <row r="584" spans="5:5" ht="14.25" customHeight="1" x14ac:dyDescent="0.25">
      <c r="E584" s="2"/>
    </row>
    <row r="585" spans="5:5" ht="14.25" customHeight="1" x14ac:dyDescent="0.25">
      <c r="E585" s="2"/>
    </row>
    <row r="586" spans="5:5" ht="14.25" customHeight="1" x14ac:dyDescent="0.25">
      <c r="E586" s="2"/>
    </row>
    <row r="587" spans="5:5" ht="14.25" customHeight="1" x14ac:dyDescent="0.25">
      <c r="E587" s="2"/>
    </row>
    <row r="588" spans="5:5" ht="14.25" customHeight="1" x14ac:dyDescent="0.25">
      <c r="E588" s="2"/>
    </row>
    <row r="589" spans="5:5" ht="14.25" customHeight="1" x14ac:dyDescent="0.25">
      <c r="E589" s="2"/>
    </row>
    <row r="590" spans="5:5" ht="14.25" customHeight="1" x14ac:dyDescent="0.25">
      <c r="E590" s="2"/>
    </row>
    <row r="591" spans="5:5" ht="14.25" customHeight="1" x14ac:dyDescent="0.25">
      <c r="E591" s="2"/>
    </row>
    <row r="592" spans="5:5" ht="14.25" customHeight="1" x14ac:dyDescent="0.25">
      <c r="E592" s="2"/>
    </row>
    <row r="593" spans="5:5" ht="14.25" customHeight="1" x14ac:dyDescent="0.25">
      <c r="E593" s="2"/>
    </row>
    <row r="594" spans="5:5" ht="14.25" customHeight="1" x14ac:dyDescent="0.25">
      <c r="E594" s="2"/>
    </row>
    <row r="595" spans="5:5" ht="14.25" customHeight="1" x14ac:dyDescent="0.25">
      <c r="E595" s="2"/>
    </row>
    <row r="596" spans="5:5" ht="14.25" customHeight="1" x14ac:dyDescent="0.25">
      <c r="E596" s="2"/>
    </row>
    <row r="597" spans="5:5" ht="14.25" customHeight="1" x14ac:dyDescent="0.25">
      <c r="E597" s="2"/>
    </row>
    <row r="598" spans="5:5" ht="14.25" customHeight="1" x14ac:dyDescent="0.25">
      <c r="E598" s="2"/>
    </row>
    <row r="599" spans="5:5" ht="14.25" customHeight="1" x14ac:dyDescent="0.25">
      <c r="E599" s="2"/>
    </row>
    <row r="600" spans="5:5" ht="14.25" customHeight="1" x14ac:dyDescent="0.25">
      <c r="E600" s="2"/>
    </row>
    <row r="601" spans="5:5" ht="14.25" customHeight="1" x14ac:dyDescent="0.25">
      <c r="E601" s="2"/>
    </row>
    <row r="602" spans="5:5" ht="14.25" customHeight="1" x14ac:dyDescent="0.25">
      <c r="E602" s="2"/>
    </row>
    <row r="603" spans="5:5" ht="14.25" customHeight="1" x14ac:dyDescent="0.25">
      <c r="E603" s="2"/>
    </row>
    <row r="604" spans="5:5" ht="14.25" customHeight="1" x14ac:dyDescent="0.25">
      <c r="E604" s="2"/>
    </row>
    <row r="605" spans="5:5" ht="14.25" customHeight="1" x14ac:dyDescent="0.25">
      <c r="E605" s="2"/>
    </row>
    <row r="606" spans="5:5" ht="14.25" customHeight="1" x14ac:dyDescent="0.25">
      <c r="E606" s="2"/>
    </row>
    <row r="607" spans="5:5" ht="14.25" customHeight="1" x14ac:dyDescent="0.25">
      <c r="E607" s="2"/>
    </row>
    <row r="608" spans="5:5" ht="14.25" customHeight="1" x14ac:dyDescent="0.25">
      <c r="E608" s="2"/>
    </row>
    <row r="609" spans="5:5" ht="14.25" customHeight="1" x14ac:dyDescent="0.25">
      <c r="E609" s="2"/>
    </row>
    <row r="610" spans="5:5" ht="14.25" customHeight="1" x14ac:dyDescent="0.25">
      <c r="E610" s="2"/>
    </row>
    <row r="611" spans="5:5" ht="14.25" customHeight="1" x14ac:dyDescent="0.25">
      <c r="E611" s="2"/>
    </row>
    <row r="612" spans="5:5" ht="14.25" customHeight="1" x14ac:dyDescent="0.25">
      <c r="E612" s="2"/>
    </row>
    <row r="613" spans="5:5" ht="14.25" customHeight="1" x14ac:dyDescent="0.25">
      <c r="E613" s="2"/>
    </row>
    <row r="614" spans="5:5" ht="14.25" customHeight="1" x14ac:dyDescent="0.25">
      <c r="E614" s="2"/>
    </row>
    <row r="615" spans="5:5" ht="14.25" customHeight="1" x14ac:dyDescent="0.25">
      <c r="E615" s="2"/>
    </row>
    <row r="616" spans="5:5" ht="14.25" customHeight="1" x14ac:dyDescent="0.25">
      <c r="E616" s="2"/>
    </row>
    <row r="617" spans="5:5" ht="14.25" customHeight="1" x14ac:dyDescent="0.25">
      <c r="E617" s="2"/>
    </row>
    <row r="618" spans="5:5" ht="14.25" customHeight="1" x14ac:dyDescent="0.25">
      <c r="E618" s="2"/>
    </row>
    <row r="619" spans="5:5" ht="14.25" customHeight="1" x14ac:dyDescent="0.25">
      <c r="E619" s="2"/>
    </row>
    <row r="620" spans="5:5" ht="14.25" customHeight="1" x14ac:dyDescent="0.25">
      <c r="E620" s="2"/>
    </row>
    <row r="621" spans="5:5" ht="14.25" customHeight="1" x14ac:dyDescent="0.25">
      <c r="E621" s="2"/>
    </row>
    <row r="622" spans="5:5" ht="14.25" customHeight="1" x14ac:dyDescent="0.25">
      <c r="E622" s="2"/>
    </row>
    <row r="623" spans="5:5" ht="14.25" customHeight="1" x14ac:dyDescent="0.25">
      <c r="E623" s="2"/>
    </row>
    <row r="624" spans="5:5" ht="14.25" customHeight="1" x14ac:dyDescent="0.25">
      <c r="E624" s="2"/>
    </row>
    <row r="625" spans="5:5" ht="14.25" customHeight="1" x14ac:dyDescent="0.25">
      <c r="E625" s="2"/>
    </row>
    <row r="626" spans="5:5" ht="14.25" customHeight="1" x14ac:dyDescent="0.25">
      <c r="E626" s="2"/>
    </row>
    <row r="627" spans="5:5" ht="14.25" customHeight="1" x14ac:dyDescent="0.25">
      <c r="E627" s="2"/>
    </row>
    <row r="628" spans="5:5" ht="14.25" customHeight="1" x14ac:dyDescent="0.25">
      <c r="E628" s="2"/>
    </row>
    <row r="629" spans="5:5" ht="14.25" customHeight="1" x14ac:dyDescent="0.25">
      <c r="E629" s="2"/>
    </row>
    <row r="630" spans="5:5" ht="14.25" customHeight="1" x14ac:dyDescent="0.25">
      <c r="E630" s="2"/>
    </row>
    <row r="631" spans="5:5" ht="14.25" customHeight="1" x14ac:dyDescent="0.25">
      <c r="E631" s="2"/>
    </row>
    <row r="632" spans="5:5" ht="14.25" customHeight="1" x14ac:dyDescent="0.25">
      <c r="E632" s="2"/>
    </row>
    <row r="633" spans="5:5" ht="14.25" customHeight="1" x14ac:dyDescent="0.25">
      <c r="E633" s="2"/>
    </row>
    <row r="634" spans="5:5" ht="14.25" customHeight="1" x14ac:dyDescent="0.25">
      <c r="E634" s="2"/>
    </row>
    <row r="635" spans="5:5" ht="14.25" customHeight="1" x14ac:dyDescent="0.25">
      <c r="E635" s="2"/>
    </row>
    <row r="636" spans="5:5" ht="14.25" customHeight="1" x14ac:dyDescent="0.25">
      <c r="E636" s="2"/>
    </row>
    <row r="637" spans="5:5" ht="14.25" customHeight="1" x14ac:dyDescent="0.25">
      <c r="E637" s="2"/>
    </row>
    <row r="638" spans="5:5" ht="14.25" customHeight="1" x14ac:dyDescent="0.25">
      <c r="E638" s="2"/>
    </row>
    <row r="639" spans="5:5" ht="14.25" customHeight="1" x14ac:dyDescent="0.25">
      <c r="E639" s="2"/>
    </row>
    <row r="640" spans="5:5" ht="14.25" customHeight="1" x14ac:dyDescent="0.25">
      <c r="E640" s="2"/>
    </row>
    <row r="641" spans="5:5" ht="14.25" customHeight="1" x14ac:dyDescent="0.25">
      <c r="E641" s="2"/>
    </row>
    <row r="642" spans="5:5" ht="14.25" customHeight="1" x14ac:dyDescent="0.25">
      <c r="E642" s="2"/>
    </row>
    <row r="643" spans="5:5" ht="14.25" customHeight="1" x14ac:dyDescent="0.25">
      <c r="E643" s="2"/>
    </row>
    <row r="644" spans="5:5" ht="14.25" customHeight="1" x14ac:dyDescent="0.25">
      <c r="E644" s="2"/>
    </row>
    <row r="645" spans="5:5" ht="14.25" customHeight="1" x14ac:dyDescent="0.25">
      <c r="E645" s="2"/>
    </row>
    <row r="646" spans="5:5" ht="14.25" customHeight="1" x14ac:dyDescent="0.25">
      <c r="E646" s="2"/>
    </row>
    <row r="647" spans="5:5" ht="14.25" customHeight="1" x14ac:dyDescent="0.25">
      <c r="E647" s="2"/>
    </row>
    <row r="648" spans="5:5" ht="14.25" customHeight="1" x14ac:dyDescent="0.25">
      <c r="E648" s="2"/>
    </row>
    <row r="649" spans="5:5" ht="14.25" customHeight="1" x14ac:dyDescent="0.25">
      <c r="E649" s="2"/>
    </row>
    <row r="650" spans="5:5" ht="14.25" customHeight="1" x14ac:dyDescent="0.25">
      <c r="E650" s="2"/>
    </row>
    <row r="651" spans="5:5" ht="14.25" customHeight="1" x14ac:dyDescent="0.25">
      <c r="E651" s="2"/>
    </row>
    <row r="652" spans="5:5" ht="14.25" customHeight="1" x14ac:dyDescent="0.25">
      <c r="E652" s="2"/>
    </row>
    <row r="653" spans="5:5" ht="14.25" customHeight="1" x14ac:dyDescent="0.25">
      <c r="E653" s="2"/>
    </row>
    <row r="654" spans="5:5" ht="14.25" customHeight="1" x14ac:dyDescent="0.25">
      <c r="E654" s="2"/>
    </row>
    <row r="655" spans="5:5" ht="14.25" customHeight="1" x14ac:dyDescent="0.25">
      <c r="E655" s="2"/>
    </row>
    <row r="656" spans="5:5" ht="14.25" customHeight="1" x14ac:dyDescent="0.25">
      <c r="E656" s="2"/>
    </row>
    <row r="657" spans="5:5" ht="14.25" customHeight="1" x14ac:dyDescent="0.25">
      <c r="E657" s="2"/>
    </row>
    <row r="658" spans="5:5" ht="14.25" customHeight="1" x14ac:dyDescent="0.25">
      <c r="E658" s="2"/>
    </row>
    <row r="659" spans="5:5" ht="14.25" customHeight="1" x14ac:dyDescent="0.25">
      <c r="E659" s="2"/>
    </row>
    <row r="660" spans="5:5" ht="14.25" customHeight="1" x14ac:dyDescent="0.25">
      <c r="E660" s="2"/>
    </row>
    <row r="661" spans="5:5" ht="14.25" customHeight="1" x14ac:dyDescent="0.25">
      <c r="E661" s="2"/>
    </row>
    <row r="662" spans="5:5" ht="14.25" customHeight="1" x14ac:dyDescent="0.25">
      <c r="E662" s="2"/>
    </row>
    <row r="663" spans="5:5" ht="14.25" customHeight="1" x14ac:dyDescent="0.25">
      <c r="E663" s="2"/>
    </row>
    <row r="664" spans="5:5" ht="14.25" customHeight="1" x14ac:dyDescent="0.25">
      <c r="E664" s="2"/>
    </row>
    <row r="665" spans="5:5" ht="14.25" customHeight="1" x14ac:dyDescent="0.25">
      <c r="E665" s="2"/>
    </row>
    <row r="666" spans="5:5" ht="14.25" customHeight="1" x14ac:dyDescent="0.25">
      <c r="E666" s="2"/>
    </row>
    <row r="667" spans="5:5" ht="14.25" customHeight="1" x14ac:dyDescent="0.25">
      <c r="E667" s="2"/>
    </row>
    <row r="668" spans="5:5" ht="14.25" customHeight="1" x14ac:dyDescent="0.25">
      <c r="E668" s="2"/>
    </row>
    <row r="669" spans="5:5" ht="14.25" customHeight="1" x14ac:dyDescent="0.25">
      <c r="E669" s="2"/>
    </row>
    <row r="670" spans="5:5" ht="14.25" customHeight="1" x14ac:dyDescent="0.25">
      <c r="E670" s="2"/>
    </row>
    <row r="671" spans="5:5" ht="14.25" customHeight="1" x14ac:dyDescent="0.25">
      <c r="E671" s="2"/>
    </row>
    <row r="672" spans="5:5" ht="14.25" customHeight="1" x14ac:dyDescent="0.25">
      <c r="E672" s="2"/>
    </row>
    <row r="673" spans="5:5" ht="14.25" customHeight="1" x14ac:dyDescent="0.25">
      <c r="E673" s="2"/>
    </row>
    <row r="674" spans="5:5" ht="14.25" customHeight="1" x14ac:dyDescent="0.25">
      <c r="E674" s="2"/>
    </row>
    <row r="675" spans="5:5" ht="14.25" customHeight="1" x14ac:dyDescent="0.25">
      <c r="E675" s="2"/>
    </row>
    <row r="676" spans="5:5" ht="14.25" customHeight="1" x14ac:dyDescent="0.25">
      <c r="E676" s="2"/>
    </row>
    <row r="677" spans="5:5" ht="14.25" customHeight="1" x14ac:dyDescent="0.25">
      <c r="E677" s="2"/>
    </row>
    <row r="678" spans="5:5" ht="14.25" customHeight="1" x14ac:dyDescent="0.25">
      <c r="E678" s="2"/>
    </row>
    <row r="679" spans="5:5" ht="14.25" customHeight="1" x14ac:dyDescent="0.25">
      <c r="E679" s="2"/>
    </row>
    <row r="680" spans="5:5" ht="14.25" customHeight="1" x14ac:dyDescent="0.25">
      <c r="E680" s="2"/>
    </row>
    <row r="681" spans="5:5" ht="14.25" customHeight="1" x14ac:dyDescent="0.25">
      <c r="E681" s="2"/>
    </row>
    <row r="682" spans="5:5" ht="14.25" customHeight="1" x14ac:dyDescent="0.25">
      <c r="E682" s="2"/>
    </row>
    <row r="683" spans="5:5" ht="14.25" customHeight="1" x14ac:dyDescent="0.25">
      <c r="E683" s="2"/>
    </row>
    <row r="684" spans="5:5" ht="14.25" customHeight="1" x14ac:dyDescent="0.25">
      <c r="E684" s="2"/>
    </row>
    <row r="685" spans="5:5" ht="14.25" customHeight="1" x14ac:dyDescent="0.25">
      <c r="E685" s="2"/>
    </row>
    <row r="686" spans="5:5" ht="14.25" customHeight="1" x14ac:dyDescent="0.25">
      <c r="E686" s="2"/>
    </row>
    <row r="687" spans="5:5" ht="14.25" customHeight="1" x14ac:dyDescent="0.25">
      <c r="E687" s="2"/>
    </row>
    <row r="688" spans="5:5" ht="14.25" customHeight="1" x14ac:dyDescent="0.25">
      <c r="E688" s="2"/>
    </row>
    <row r="689" spans="5:5" ht="14.25" customHeight="1" x14ac:dyDescent="0.25">
      <c r="E689" s="2"/>
    </row>
    <row r="690" spans="5:5" ht="14.25" customHeight="1" x14ac:dyDescent="0.25">
      <c r="E690" s="2"/>
    </row>
    <row r="691" spans="5:5" ht="14.25" customHeight="1" x14ac:dyDescent="0.25">
      <c r="E691" s="2"/>
    </row>
    <row r="692" spans="5:5" ht="14.25" customHeight="1" x14ac:dyDescent="0.25">
      <c r="E692" s="2"/>
    </row>
    <row r="693" spans="5:5" ht="14.25" customHeight="1" x14ac:dyDescent="0.25">
      <c r="E693" s="2"/>
    </row>
    <row r="694" spans="5:5" ht="14.25" customHeight="1" x14ac:dyDescent="0.25">
      <c r="E694" s="2"/>
    </row>
    <row r="695" spans="5:5" ht="14.25" customHeight="1" x14ac:dyDescent="0.25">
      <c r="E695" s="2"/>
    </row>
    <row r="696" spans="5:5" ht="14.25" customHeight="1" x14ac:dyDescent="0.25">
      <c r="E696" s="2"/>
    </row>
    <row r="697" spans="5:5" ht="14.25" customHeight="1" x14ac:dyDescent="0.25">
      <c r="E697" s="2"/>
    </row>
    <row r="698" spans="5:5" ht="14.25" customHeight="1" x14ac:dyDescent="0.25">
      <c r="E698" s="2"/>
    </row>
    <row r="699" spans="5:5" ht="14.25" customHeight="1" x14ac:dyDescent="0.25">
      <c r="E699" s="2"/>
    </row>
    <row r="700" spans="5:5" ht="14.25" customHeight="1" x14ac:dyDescent="0.25">
      <c r="E700" s="2"/>
    </row>
    <row r="701" spans="5:5" ht="14.25" customHeight="1" x14ac:dyDescent="0.25">
      <c r="E701" s="2"/>
    </row>
    <row r="702" spans="5:5" ht="14.25" customHeight="1" x14ac:dyDescent="0.25">
      <c r="E702" s="2"/>
    </row>
    <row r="703" spans="5:5" ht="14.25" customHeight="1" x14ac:dyDescent="0.25">
      <c r="E703" s="2"/>
    </row>
    <row r="704" spans="5:5" ht="14.25" customHeight="1" x14ac:dyDescent="0.25">
      <c r="E704" s="2"/>
    </row>
    <row r="705" spans="5:5" ht="14.25" customHeight="1" x14ac:dyDescent="0.25">
      <c r="E705" s="2"/>
    </row>
    <row r="706" spans="5:5" ht="14.25" customHeight="1" x14ac:dyDescent="0.25">
      <c r="E706" s="2"/>
    </row>
    <row r="707" spans="5:5" ht="14.25" customHeight="1" x14ac:dyDescent="0.25">
      <c r="E707" s="2"/>
    </row>
    <row r="708" spans="5:5" ht="14.25" customHeight="1" x14ac:dyDescent="0.25">
      <c r="E708" s="2"/>
    </row>
    <row r="709" spans="5:5" ht="14.25" customHeight="1" x14ac:dyDescent="0.25">
      <c r="E709" s="2"/>
    </row>
    <row r="710" spans="5:5" ht="14.25" customHeight="1" x14ac:dyDescent="0.25">
      <c r="E710" s="2"/>
    </row>
    <row r="711" spans="5:5" ht="14.25" customHeight="1" x14ac:dyDescent="0.25">
      <c r="E711" s="2"/>
    </row>
    <row r="712" spans="5:5" ht="14.25" customHeight="1" x14ac:dyDescent="0.25">
      <c r="E712" s="2"/>
    </row>
    <row r="713" spans="5:5" ht="14.25" customHeight="1" x14ac:dyDescent="0.25">
      <c r="E713" s="2"/>
    </row>
    <row r="714" spans="5:5" ht="14.25" customHeight="1" x14ac:dyDescent="0.25">
      <c r="E714" s="2"/>
    </row>
    <row r="715" spans="5:5" ht="14.25" customHeight="1" x14ac:dyDescent="0.25">
      <c r="E715" s="2"/>
    </row>
    <row r="716" spans="5:5" ht="14.25" customHeight="1" x14ac:dyDescent="0.25">
      <c r="E716" s="2"/>
    </row>
    <row r="717" spans="5:5" ht="14.25" customHeight="1" x14ac:dyDescent="0.25">
      <c r="E717" s="2"/>
    </row>
    <row r="718" spans="5:5" ht="14.25" customHeight="1" x14ac:dyDescent="0.25">
      <c r="E718" s="2"/>
    </row>
    <row r="719" spans="5:5" ht="14.25" customHeight="1" x14ac:dyDescent="0.25">
      <c r="E719" s="2"/>
    </row>
    <row r="720" spans="5:5" ht="14.25" customHeight="1" x14ac:dyDescent="0.25">
      <c r="E720" s="2"/>
    </row>
    <row r="721" spans="5:5" ht="14.25" customHeight="1" x14ac:dyDescent="0.25">
      <c r="E721" s="2"/>
    </row>
    <row r="722" spans="5:5" ht="14.25" customHeight="1" x14ac:dyDescent="0.25">
      <c r="E722" s="2"/>
    </row>
    <row r="723" spans="5:5" ht="14.25" customHeight="1" x14ac:dyDescent="0.25">
      <c r="E723" s="2"/>
    </row>
    <row r="724" spans="5:5" ht="14.25" customHeight="1" x14ac:dyDescent="0.25">
      <c r="E724" s="2"/>
    </row>
    <row r="725" spans="5:5" ht="14.25" customHeight="1" x14ac:dyDescent="0.25">
      <c r="E725" s="2"/>
    </row>
    <row r="726" spans="5:5" ht="14.25" customHeight="1" x14ac:dyDescent="0.25">
      <c r="E726" s="2"/>
    </row>
    <row r="727" spans="5:5" ht="14.25" customHeight="1" x14ac:dyDescent="0.25">
      <c r="E727" s="2"/>
    </row>
    <row r="728" spans="5:5" ht="14.25" customHeight="1" x14ac:dyDescent="0.25">
      <c r="E728" s="2"/>
    </row>
    <row r="729" spans="5:5" ht="14.25" customHeight="1" x14ac:dyDescent="0.25">
      <c r="E729" s="2"/>
    </row>
    <row r="730" spans="5:5" ht="14.25" customHeight="1" x14ac:dyDescent="0.25">
      <c r="E730" s="2"/>
    </row>
    <row r="731" spans="5:5" ht="14.25" customHeight="1" x14ac:dyDescent="0.25">
      <c r="E731" s="2"/>
    </row>
    <row r="732" spans="5:5" ht="14.25" customHeight="1" x14ac:dyDescent="0.25">
      <c r="E732" s="2"/>
    </row>
    <row r="733" spans="5:5" ht="14.25" customHeight="1" x14ac:dyDescent="0.25">
      <c r="E733" s="2"/>
    </row>
    <row r="734" spans="5:5" ht="14.25" customHeight="1" x14ac:dyDescent="0.25">
      <c r="E734" s="2"/>
    </row>
    <row r="735" spans="5:5" ht="14.25" customHeight="1" x14ac:dyDescent="0.25">
      <c r="E735" s="2"/>
    </row>
    <row r="736" spans="5:5" ht="14.25" customHeight="1" x14ac:dyDescent="0.25">
      <c r="E736" s="2"/>
    </row>
    <row r="737" spans="5:5" ht="14.25" customHeight="1" x14ac:dyDescent="0.25">
      <c r="E737" s="2"/>
    </row>
    <row r="738" spans="5:5" ht="14.25" customHeight="1" x14ac:dyDescent="0.25">
      <c r="E738" s="2"/>
    </row>
    <row r="739" spans="5:5" ht="14.25" customHeight="1" x14ac:dyDescent="0.25">
      <c r="E739" s="2"/>
    </row>
    <row r="740" spans="5:5" ht="14.25" customHeight="1" x14ac:dyDescent="0.25">
      <c r="E740" s="2"/>
    </row>
    <row r="741" spans="5:5" ht="14.25" customHeight="1" x14ac:dyDescent="0.25">
      <c r="E741" s="2"/>
    </row>
    <row r="742" spans="5:5" ht="14.25" customHeight="1" x14ac:dyDescent="0.25">
      <c r="E742" s="2"/>
    </row>
    <row r="743" spans="5:5" ht="14.25" customHeight="1" x14ac:dyDescent="0.25">
      <c r="E743" s="2"/>
    </row>
    <row r="744" spans="5:5" ht="14.25" customHeight="1" x14ac:dyDescent="0.25">
      <c r="E744" s="2"/>
    </row>
    <row r="745" spans="5:5" ht="14.25" customHeight="1" x14ac:dyDescent="0.25">
      <c r="E745" s="2"/>
    </row>
    <row r="746" spans="5:5" ht="14.25" customHeight="1" x14ac:dyDescent="0.25">
      <c r="E746" s="2"/>
    </row>
    <row r="747" spans="5:5" ht="14.25" customHeight="1" x14ac:dyDescent="0.25">
      <c r="E747" s="2"/>
    </row>
    <row r="748" spans="5:5" ht="14.25" customHeight="1" x14ac:dyDescent="0.25">
      <c r="E748" s="2"/>
    </row>
    <row r="749" spans="5:5" ht="14.25" customHeight="1" x14ac:dyDescent="0.25">
      <c r="E749" s="2"/>
    </row>
    <row r="750" spans="5:5" ht="14.25" customHeight="1" x14ac:dyDescent="0.25">
      <c r="E750" s="2"/>
    </row>
    <row r="751" spans="5:5" ht="14.25" customHeight="1" x14ac:dyDescent="0.25">
      <c r="E751" s="2"/>
    </row>
    <row r="752" spans="5:5" ht="14.25" customHeight="1" x14ac:dyDescent="0.25">
      <c r="E752" s="2"/>
    </row>
    <row r="753" spans="5:5" ht="14.25" customHeight="1" x14ac:dyDescent="0.25">
      <c r="E753" s="2"/>
    </row>
    <row r="754" spans="5:5" ht="14.25" customHeight="1" x14ac:dyDescent="0.25">
      <c r="E754" s="2"/>
    </row>
    <row r="755" spans="5:5" ht="14.25" customHeight="1" x14ac:dyDescent="0.25">
      <c r="E755" s="2"/>
    </row>
    <row r="756" spans="5:5" ht="14.25" customHeight="1" x14ac:dyDescent="0.25">
      <c r="E756" s="2"/>
    </row>
    <row r="757" spans="5:5" ht="14.25" customHeight="1" x14ac:dyDescent="0.25">
      <c r="E757" s="2"/>
    </row>
    <row r="758" spans="5:5" ht="14.25" customHeight="1" x14ac:dyDescent="0.25">
      <c r="E758" s="2"/>
    </row>
    <row r="759" spans="5:5" ht="14.25" customHeight="1" x14ac:dyDescent="0.25">
      <c r="E759" s="2"/>
    </row>
    <row r="760" spans="5:5" ht="14.25" customHeight="1" x14ac:dyDescent="0.25">
      <c r="E760" s="2"/>
    </row>
    <row r="761" spans="5:5" ht="14.25" customHeight="1" x14ac:dyDescent="0.25">
      <c r="E761" s="2"/>
    </row>
    <row r="762" spans="5:5" ht="14.25" customHeight="1" x14ac:dyDescent="0.25">
      <c r="E762" s="2"/>
    </row>
    <row r="763" spans="5:5" ht="14.25" customHeight="1" x14ac:dyDescent="0.25">
      <c r="E763" s="2"/>
    </row>
    <row r="764" spans="5:5" ht="14.25" customHeight="1" x14ac:dyDescent="0.25">
      <c r="E764" s="2"/>
    </row>
    <row r="765" spans="5:5" ht="14.25" customHeight="1" x14ac:dyDescent="0.25">
      <c r="E765" s="2"/>
    </row>
    <row r="766" spans="5:5" ht="14.25" customHeight="1" x14ac:dyDescent="0.25">
      <c r="E766" s="2"/>
    </row>
    <row r="767" spans="5:5" ht="14.25" customHeight="1" x14ac:dyDescent="0.25">
      <c r="E767" s="2"/>
    </row>
    <row r="768" spans="5:5" ht="14.25" customHeight="1" x14ac:dyDescent="0.25">
      <c r="E768" s="2"/>
    </row>
    <row r="769" spans="5:5" ht="14.25" customHeight="1" x14ac:dyDescent="0.25">
      <c r="E769" s="2"/>
    </row>
    <row r="770" spans="5:5" ht="14.25" customHeight="1" x14ac:dyDescent="0.25">
      <c r="E770" s="2"/>
    </row>
    <row r="771" spans="5:5" ht="14.25" customHeight="1" x14ac:dyDescent="0.25">
      <c r="E771" s="2"/>
    </row>
    <row r="772" spans="5:5" ht="14.25" customHeight="1" x14ac:dyDescent="0.25">
      <c r="E772" s="2"/>
    </row>
    <row r="773" spans="5:5" ht="14.25" customHeight="1" x14ac:dyDescent="0.25">
      <c r="E773" s="2"/>
    </row>
    <row r="774" spans="5:5" ht="14.25" customHeight="1" x14ac:dyDescent="0.25">
      <c r="E774" s="2"/>
    </row>
    <row r="775" spans="5:5" ht="14.25" customHeight="1" x14ac:dyDescent="0.25">
      <c r="E775" s="2"/>
    </row>
    <row r="776" spans="5:5" ht="14.25" customHeight="1" x14ac:dyDescent="0.25">
      <c r="E776" s="2"/>
    </row>
    <row r="777" spans="5:5" ht="14.25" customHeight="1" x14ac:dyDescent="0.25">
      <c r="E777" s="2"/>
    </row>
    <row r="778" spans="5:5" ht="14.25" customHeight="1" x14ac:dyDescent="0.25">
      <c r="E778" s="2"/>
    </row>
    <row r="779" spans="5:5" ht="14.25" customHeight="1" x14ac:dyDescent="0.25">
      <c r="E779" s="2"/>
    </row>
    <row r="780" spans="5:5" ht="14.25" customHeight="1" x14ac:dyDescent="0.25">
      <c r="E780" s="2"/>
    </row>
    <row r="781" spans="5:5" ht="14.25" customHeight="1" x14ac:dyDescent="0.25">
      <c r="E781" s="2"/>
    </row>
    <row r="782" spans="5:5" ht="14.25" customHeight="1" x14ac:dyDescent="0.25">
      <c r="E782" s="2"/>
    </row>
    <row r="783" spans="5:5" ht="14.25" customHeight="1" x14ac:dyDescent="0.25">
      <c r="E783" s="2"/>
    </row>
    <row r="784" spans="5:5" ht="14.25" customHeight="1" x14ac:dyDescent="0.25">
      <c r="E784" s="2"/>
    </row>
    <row r="785" spans="5:5" ht="14.25" customHeight="1" x14ac:dyDescent="0.25">
      <c r="E785" s="2"/>
    </row>
    <row r="786" spans="5:5" ht="14.25" customHeight="1" x14ac:dyDescent="0.25">
      <c r="E786" s="2"/>
    </row>
    <row r="787" spans="5:5" ht="14.25" customHeight="1" x14ac:dyDescent="0.25">
      <c r="E787" s="2"/>
    </row>
    <row r="788" spans="5:5" ht="14.25" customHeight="1" x14ac:dyDescent="0.25">
      <c r="E788" s="2"/>
    </row>
    <row r="789" spans="5:5" ht="14.25" customHeight="1" x14ac:dyDescent="0.25">
      <c r="E789" s="2"/>
    </row>
    <row r="790" spans="5:5" ht="14.25" customHeight="1" x14ac:dyDescent="0.25">
      <c r="E790" s="2"/>
    </row>
    <row r="791" spans="5:5" ht="14.25" customHeight="1" x14ac:dyDescent="0.25">
      <c r="E791" s="2"/>
    </row>
    <row r="792" spans="5:5" ht="14.25" customHeight="1" x14ac:dyDescent="0.25">
      <c r="E792" s="2"/>
    </row>
    <row r="793" spans="5:5" ht="14.25" customHeight="1" x14ac:dyDescent="0.25">
      <c r="E793" s="2"/>
    </row>
    <row r="794" spans="5:5" ht="14.25" customHeight="1" x14ac:dyDescent="0.25">
      <c r="E794" s="2"/>
    </row>
    <row r="795" spans="5:5" ht="14.25" customHeight="1" x14ac:dyDescent="0.25">
      <c r="E795" s="2"/>
    </row>
    <row r="796" spans="5:5" ht="14.25" customHeight="1" x14ac:dyDescent="0.25">
      <c r="E796" s="2"/>
    </row>
    <row r="797" spans="5:5" ht="14.25" customHeight="1" x14ac:dyDescent="0.25">
      <c r="E797" s="2"/>
    </row>
    <row r="798" spans="5:5" ht="14.25" customHeight="1" x14ac:dyDescent="0.25">
      <c r="E798" s="2"/>
    </row>
    <row r="799" spans="5:5" ht="14.25" customHeight="1" x14ac:dyDescent="0.25">
      <c r="E799" s="2"/>
    </row>
    <row r="800" spans="5:5" ht="14.25" customHeight="1" x14ac:dyDescent="0.25">
      <c r="E800" s="2"/>
    </row>
    <row r="801" spans="5:5" ht="14.25" customHeight="1" x14ac:dyDescent="0.25">
      <c r="E801" s="2"/>
    </row>
    <row r="802" spans="5:5" ht="14.25" customHeight="1" x14ac:dyDescent="0.25">
      <c r="E802" s="2"/>
    </row>
    <row r="803" spans="5:5" ht="14.25" customHeight="1" x14ac:dyDescent="0.25">
      <c r="E803" s="2"/>
    </row>
    <row r="804" spans="5:5" ht="14.25" customHeight="1" x14ac:dyDescent="0.25">
      <c r="E804" s="2"/>
    </row>
    <row r="805" spans="5:5" ht="14.25" customHeight="1" x14ac:dyDescent="0.25">
      <c r="E805" s="2"/>
    </row>
    <row r="806" spans="5:5" ht="14.25" customHeight="1" x14ac:dyDescent="0.25">
      <c r="E806" s="2"/>
    </row>
    <row r="807" spans="5:5" ht="14.25" customHeight="1" x14ac:dyDescent="0.25">
      <c r="E807" s="2"/>
    </row>
    <row r="808" spans="5:5" ht="14.25" customHeight="1" x14ac:dyDescent="0.25">
      <c r="E808" s="2"/>
    </row>
    <row r="809" spans="5:5" ht="14.25" customHeight="1" x14ac:dyDescent="0.25">
      <c r="E809" s="2"/>
    </row>
    <row r="810" spans="5:5" ht="14.25" customHeight="1" x14ac:dyDescent="0.25">
      <c r="E810" s="2"/>
    </row>
    <row r="811" spans="5:5" ht="14.25" customHeight="1" x14ac:dyDescent="0.25">
      <c r="E811" s="2"/>
    </row>
    <row r="812" spans="5:5" ht="14.25" customHeight="1" x14ac:dyDescent="0.25">
      <c r="E812" s="2"/>
    </row>
    <row r="813" spans="5:5" ht="14.25" customHeight="1" x14ac:dyDescent="0.25">
      <c r="E813" s="2"/>
    </row>
    <row r="814" spans="5:5" ht="14.25" customHeight="1" x14ac:dyDescent="0.25">
      <c r="E814" s="2"/>
    </row>
    <row r="815" spans="5:5" ht="14.25" customHeight="1" x14ac:dyDescent="0.25">
      <c r="E815" s="2"/>
    </row>
    <row r="816" spans="5:5" ht="14.25" customHeight="1" x14ac:dyDescent="0.25">
      <c r="E816" s="2"/>
    </row>
    <row r="817" spans="5:5" ht="14.25" customHeight="1" x14ac:dyDescent="0.25">
      <c r="E817" s="2"/>
    </row>
    <row r="818" spans="5:5" ht="14.25" customHeight="1" x14ac:dyDescent="0.25">
      <c r="E818" s="2"/>
    </row>
    <row r="819" spans="5:5" ht="14.25" customHeight="1" x14ac:dyDescent="0.25">
      <c r="E819" s="2"/>
    </row>
    <row r="820" spans="5:5" ht="14.25" customHeight="1" x14ac:dyDescent="0.25">
      <c r="E820" s="2"/>
    </row>
    <row r="821" spans="5:5" ht="14.25" customHeight="1" x14ac:dyDescent="0.25">
      <c r="E821" s="2"/>
    </row>
    <row r="822" spans="5:5" ht="14.25" customHeight="1" x14ac:dyDescent="0.25">
      <c r="E822" s="2"/>
    </row>
    <row r="823" spans="5:5" ht="14.25" customHeight="1" x14ac:dyDescent="0.25">
      <c r="E823" s="2"/>
    </row>
    <row r="824" spans="5:5" ht="14.25" customHeight="1" x14ac:dyDescent="0.25">
      <c r="E824" s="2"/>
    </row>
    <row r="825" spans="5:5" ht="14.25" customHeight="1" x14ac:dyDescent="0.25">
      <c r="E825" s="2"/>
    </row>
    <row r="826" spans="5:5" ht="14.25" customHeight="1" x14ac:dyDescent="0.25">
      <c r="E826" s="2"/>
    </row>
    <row r="827" spans="5:5" ht="14.25" customHeight="1" x14ac:dyDescent="0.25">
      <c r="E827" s="2"/>
    </row>
    <row r="828" spans="5:5" ht="14.25" customHeight="1" x14ac:dyDescent="0.25">
      <c r="E828" s="2"/>
    </row>
    <row r="829" spans="5:5" ht="14.25" customHeight="1" x14ac:dyDescent="0.25">
      <c r="E829" s="2"/>
    </row>
    <row r="830" spans="5:5" ht="14.25" customHeight="1" x14ac:dyDescent="0.25">
      <c r="E830" s="2"/>
    </row>
    <row r="831" spans="5:5" ht="14.25" customHeight="1" x14ac:dyDescent="0.25">
      <c r="E831" s="2"/>
    </row>
    <row r="832" spans="5:5" ht="14.25" customHeight="1" x14ac:dyDescent="0.25">
      <c r="E832" s="2"/>
    </row>
    <row r="833" spans="5:5" ht="14.25" customHeight="1" x14ac:dyDescent="0.25">
      <c r="E833" s="2"/>
    </row>
    <row r="834" spans="5:5" ht="14.25" customHeight="1" x14ac:dyDescent="0.25">
      <c r="E834" s="2"/>
    </row>
    <row r="835" spans="5:5" ht="14.25" customHeight="1" x14ac:dyDescent="0.25">
      <c r="E835" s="2"/>
    </row>
    <row r="836" spans="5:5" ht="14.25" customHeight="1" x14ac:dyDescent="0.25">
      <c r="E836" s="2"/>
    </row>
    <row r="837" spans="5:5" ht="14.25" customHeight="1" x14ac:dyDescent="0.25">
      <c r="E837" s="2"/>
    </row>
    <row r="838" spans="5:5" ht="14.25" customHeight="1" x14ac:dyDescent="0.25">
      <c r="E838" s="2"/>
    </row>
    <row r="839" spans="5:5" ht="14.25" customHeight="1" x14ac:dyDescent="0.25">
      <c r="E839" s="2"/>
    </row>
    <row r="840" spans="5:5" ht="14.25" customHeight="1" x14ac:dyDescent="0.25">
      <c r="E840" s="2"/>
    </row>
    <row r="841" spans="5:5" ht="14.25" customHeight="1" x14ac:dyDescent="0.25">
      <c r="E841" s="2"/>
    </row>
    <row r="842" spans="5:5" ht="14.25" customHeight="1" x14ac:dyDescent="0.25">
      <c r="E842" s="2"/>
    </row>
    <row r="843" spans="5:5" ht="14.25" customHeight="1" x14ac:dyDescent="0.25">
      <c r="E843" s="2"/>
    </row>
    <row r="844" spans="5:5" ht="14.25" customHeight="1" x14ac:dyDescent="0.25">
      <c r="E844" s="2"/>
    </row>
    <row r="845" spans="5:5" ht="14.25" customHeight="1" x14ac:dyDescent="0.25">
      <c r="E845" s="2"/>
    </row>
    <row r="846" spans="5:5" ht="14.25" customHeight="1" x14ac:dyDescent="0.25">
      <c r="E846" s="2"/>
    </row>
    <row r="847" spans="5:5" ht="14.25" customHeight="1" x14ac:dyDescent="0.25">
      <c r="E847" s="2"/>
    </row>
    <row r="848" spans="5:5" ht="14.25" customHeight="1" x14ac:dyDescent="0.25">
      <c r="E848" s="2"/>
    </row>
    <row r="849" spans="5:5" ht="14.25" customHeight="1" x14ac:dyDescent="0.25">
      <c r="E849" s="2"/>
    </row>
    <row r="850" spans="5:5" ht="14.25" customHeight="1" x14ac:dyDescent="0.25">
      <c r="E850" s="2"/>
    </row>
    <row r="851" spans="5:5" ht="14.25" customHeight="1" x14ac:dyDescent="0.25">
      <c r="E851" s="2"/>
    </row>
    <row r="852" spans="5:5" ht="14.25" customHeight="1" x14ac:dyDescent="0.25">
      <c r="E852" s="2"/>
    </row>
    <row r="853" spans="5:5" ht="14.25" customHeight="1" x14ac:dyDescent="0.25">
      <c r="E853" s="2"/>
    </row>
    <row r="854" spans="5:5" ht="14.25" customHeight="1" x14ac:dyDescent="0.25">
      <c r="E854" s="2"/>
    </row>
    <row r="855" spans="5:5" ht="14.25" customHeight="1" x14ac:dyDescent="0.25">
      <c r="E855" s="2"/>
    </row>
    <row r="856" spans="5:5" ht="14.25" customHeight="1" x14ac:dyDescent="0.25">
      <c r="E856" s="2"/>
    </row>
    <row r="857" spans="5:5" ht="14.25" customHeight="1" x14ac:dyDescent="0.25">
      <c r="E857" s="2"/>
    </row>
    <row r="858" spans="5:5" ht="14.25" customHeight="1" x14ac:dyDescent="0.25">
      <c r="E858" s="2"/>
    </row>
    <row r="859" spans="5:5" ht="14.25" customHeight="1" x14ac:dyDescent="0.25">
      <c r="E859" s="2"/>
    </row>
    <row r="860" spans="5:5" ht="14.25" customHeight="1" x14ac:dyDescent="0.25">
      <c r="E860" s="2"/>
    </row>
    <row r="861" spans="5:5" ht="14.25" customHeight="1" x14ac:dyDescent="0.25">
      <c r="E861" s="2"/>
    </row>
    <row r="862" spans="5:5" ht="14.25" customHeight="1" x14ac:dyDescent="0.25">
      <c r="E862" s="2"/>
    </row>
    <row r="863" spans="5:5" ht="14.25" customHeight="1" x14ac:dyDescent="0.25">
      <c r="E863" s="2"/>
    </row>
    <row r="864" spans="5:5" ht="14.25" customHeight="1" x14ac:dyDescent="0.25">
      <c r="E864" s="2"/>
    </row>
    <row r="865" spans="5:5" ht="14.25" customHeight="1" x14ac:dyDescent="0.25">
      <c r="E865" s="2"/>
    </row>
    <row r="866" spans="5:5" ht="14.25" customHeight="1" x14ac:dyDescent="0.25">
      <c r="E866" s="2"/>
    </row>
    <row r="867" spans="5:5" ht="14.25" customHeight="1" x14ac:dyDescent="0.25">
      <c r="E867" s="2"/>
    </row>
    <row r="868" spans="5:5" ht="14.25" customHeight="1" x14ac:dyDescent="0.25">
      <c r="E868" s="2"/>
    </row>
    <row r="869" spans="5:5" ht="14.25" customHeight="1" x14ac:dyDescent="0.25">
      <c r="E869" s="2"/>
    </row>
    <row r="870" spans="5:5" ht="14.25" customHeight="1" x14ac:dyDescent="0.25">
      <c r="E870" s="2"/>
    </row>
    <row r="871" spans="5:5" ht="14.25" customHeight="1" x14ac:dyDescent="0.25">
      <c r="E871" s="2"/>
    </row>
    <row r="872" spans="5:5" ht="14.25" customHeight="1" x14ac:dyDescent="0.25">
      <c r="E872" s="2"/>
    </row>
    <row r="873" spans="5:5" ht="14.25" customHeight="1" x14ac:dyDescent="0.25">
      <c r="E873" s="2"/>
    </row>
    <row r="874" spans="5:5" ht="14.25" customHeight="1" x14ac:dyDescent="0.25">
      <c r="E874" s="2"/>
    </row>
    <row r="875" spans="5:5" ht="14.25" customHeight="1" x14ac:dyDescent="0.25">
      <c r="E875" s="2"/>
    </row>
    <row r="876" spans="5:5" ht="14.25" customHeight="1" x14ac:dyDescent="0.25">
      <c r="E876" s="2"/>
    </row>
    <row r="877" spans="5:5" ht="14.25" customHeight="1" x14ac:dyDescent="0.25">
      <c r="E877" s="2"/>
    </row>
    <row r="878" spans="5:5" ht="14.25" customHeight="1" x14ac:dyDescent="0.25">
      <c r="E878" s="2"/>
    </row>
    <row r="879" spans="5:5" ht="14.25" customHeight="1" x14ac:dyDescent="0.25">
      <c r="E879" s="2"/>
    </row>
    <row r="880" spans="5:5" ht="14.25" customHeight="1" x14ac:dyDescent="0.25">
      <c r="E880" s="2"/>
    </row>
    <row r="881" spans="5:5" ht="14.25" customHeight="1" x14ac:dyDescent="0.25">
      <c r="E881" s="2"/>
    </row>
    <row r="882" spans="5:5" ht="14.25" customHeight="1" x14ac:dyDescent="0.25">
      <c r="E882" s="2"/>
    </row>
    <row r="883" spans="5:5" ht="14.25" customHeight="1" x14ac:dyDescent="0.25">
      <c r="E883" s="2"/>
    </row>
    <row r="884" spans="5:5" ht="14.25" customHeight="1" x14ac:dyDescent="0.25">
      <c r="E884" s="2"/>
    </row>
    <row r="885" spans="5:5" ht="14.25" customHeight="1" x14ac:dyDescent="0.25">
      <c r="E885" s="2"/>
    </row>
    <row r="886" spans="5:5" ht="14.25" customHeight="1" x14ac:dyDescent="0.25">
      <c r="E886" s="2"/>
    </row>
    <row r="887" spans="5:5" ht="14.25" customHeight="1" x14ac:dyDescent="0.25">
      <c r="E887" s="2"/>
    </row>
    <row r="888" spans="5:5" ht="14.25" customHeight="1" x14ac:dyDescent="0.25">
      <c r="E888" s="2"/>
    </row>
    <row r="889" spans="5:5" ht="14.25" customHeight="1" x14ac:dyDescent="0.25">
      <c r="E889" s="2"/>
    </row>
    <row r="890" spans="5:5" ht="14.25" customHeight="1" x14ac:dyDescent="0.25">
      <c r="E890" s="2"/>
    </row>
    <row r="891" spans="5:5" ht="14.25" customHeight="1" x14ac:dyDescent="0.25">
      <c r="E891" s="2"/>
    </row>
    <row r="892" spans="5:5" ht="14.25" customHeight="1" x14ac:dyDescent="0.25">
      <c r="E892" s="2"/>
    </row>
    <row r="893" spans="5:5" ht="14.25" customHeight="1" x14ac:dyDescent="0.25">
      <c r="E893" s="2"/>
    </row>
    <row r="894" spans="5:5" ht="14.25" customHeight="1" x14ac:dyDescent="0.25">
      <c r="E894" s="2"/>
    </row>
    <row r="895" spans="5:5" ht="14.25" customHeight="1" x14ac:dyDescent="0.25">
      <c r="E895" s="2"/>
    </row>
    <row r="896" spans="5:5" ht="14.25" customHeight="1" x14ac:dyDescent="0.25">
      <c r="E896" s="2"/>
    </row>
    <row r="897" spans="5:5" ht="14.25" customHeight="1" x14ac:dyDescent="0.25">
      <c r="E897" s="2"/>
    </row>
    <row r="898" spans="5:5" ht="14.25" customHeight="1" x14ac:dyDescent="0.25">
      <c r="E898" s="2"/>
    </row>
    <row r="899" spans="5:5" ht="14.25" customHeight="1" x14ac:dyDescent="0.25">
      <c r="E899" s="2"/>
    </row>
    <row r="900" spans="5:5" ht="14.25" customHeight="1" x14ac:dyDescent="0.25">
      <c r="E900" s="2"/>
    </row>
    <row r="901" spans="5:5" ht="14.25" customHeight="1" x14ac:dyDescent="0.25">
      <c r="E901" s="2"/>
    </row>
    <row r="902" spans="5:5" ht="14.25" customHeight="1" x14ac:dyDescent="0.25">
      <c r="E902" s="2"/>
    </row>
    <row r="903" spans="5:5" ht="14.25" customHeight="1" x14ac:dyDescent="0.25">
      <c r="E903" s="2"/>
    </row>
    <row r="904" spans="5:5" ht="14.25" customHeight="1" x14ac:dyDescent="0.25">
      <c r="E904" s="2"/>
    </row>
    <row r="905" spans="5:5" ht="14.25" customHeight="1" x14ac:dyDescent="0.25">
      <c r="E905" s="2"/>
    </row>
    <row r="906" spans="5:5" ht="14.25" customHeight="1" x14ac:dyDescent="0.25">
      <c r="E906" s="2"/>
    </row>
    <row r="907" spans="5:5" ht="14.25" customHeight="1" x14ac:dyDescent="0.25">
      <c r="E907" s="2"/>
    </row>
    <row r="908" spans="5:5" ht="14.25" customHeight="1" x14ac:dyDescent="0.25">
      <c r="E908" s="2"/>
    </row>
    <row r="909" spans="5:5" ht="14.25" customHeight="1" x14ac:dyDescent="0.25">
      <c r="E909" s="2"/>
    </row>
    <row r="910" spans="5:5" ht="14.25" customHeight="1" x14ac:dyDescent="0.25">
      <c r="E910" s="2"/>
    </row>
    <row r="911" spans="5:5" ht="14.25" customHeight="1" x14ac:dyDescent="0.25">
      <c r="E911" s="2"/>
    </row>
    <row r="912" spans="5:5" ht="14.25" customHeight="1" x14ac:dyDescent="0.25">
      <c r="E912" s="2"/>
    </row>
    <row r="913" spans="5:5" ht="14.25" customHeight="1" x14ac:dyDescent="0.25">
      <c r="E913" s="2"/>
    </row>
    <row r="914" spans="5:5" ht="14.25" customHeight="1" x14ac:dyDescent="0.25">
      <c r="E914" s="2"/>
    </row>
    <row r="915" spans="5:5" ht="14.25" customHeight="1" x14ac:dyDescent="0.25">
      <c r="E915" s="2"/>
    </row>
    <row r="916" spans="5:5" ht="14.25" customHeight="1" x14ac:dyDescent="0.25">
      <c r="E916" s="2"/>
    </row>
    <row r="917" spans="5:5" ht="14.25" customHeight="1" x14ac:dyDescent="0.25">
      <c r="E917" s="2"/>
    </row>
    <row r="918" spans="5:5" ht="14.25" customHeight="1" x14ac:dyDescent="0.25">
      <c r="E918" s="2"/>
    </row>
    <row r="919" spans="5:5" ht="14.25" customHeight="1" x14ac:dyDescent="0.25">
      <c r="E919" s="2"/>
    </row>
    <row r="920" spans="5:5" ht="14.25" customHeight="1" x14ac:dyDescent="0.25">
      <c r="E920" s="2"/>
    </row>
    <row r="921" spans="5:5" ht="14.25" customHeight="1" x14ac:dyDescent="0.25">
      <c r="E921" s="2"/>
    </row>
    <row r="922" spans="5:5" ht="14.25" customHeight="1" x14ac:dyDescent="0.25">
      <c r="E922" s="2"/>
    </row>
    <row r="923" spans="5:5" ht="14.25" customHeight="1" x14ac:dyDescent="0.25">
      <c r="E923" s="2"/>
    </row>
    <row r="924" spans="5:5" ht="14.25" customHeight="1" x14ac:dyDescent="0.25">
      <c r="E924" s="2"/>
    </row>
    <row r="925" spans="5:5" ht="14.25" customHeight="1" x14ac:dyDescent="0.25">
      <c r="E925" s="2"/>
    </row>
    <row r="926" spans="5:5" ht="14.25" customHeight="1" x14ac:dyDescent="0.25">
      <c r="E926" s="2"/>
    </row>
    <row r="927" spans="5:5" ht="14.25" customHeight="1" x14ac:dyDescent="0.25">
      <c r="E927" s="2"/>
    </row>
    <row r="928" spans="5:5" ht="14.25" customHeight="1" x14ac:dyDescent="0.25">
      <c r="E928" s="2"/>
    </row>
    <row r="929" spans="5:5" ht="14.25" customHeight="1" x14ac:dyDescent="0.25">
      <c r="E929" s="2"/>
    </row>
    <row r="930" spans="5:5" ht="14.25" customHeight="1" x14ac:dyDescent="0.25">
      <c r="E930" s="2"/>
    </row>
    <row r="931" spans="5:5" ht="14.25" customHeight="1" x14ac:dyDescent="0.25">
      <c r="E931" s="2"/>
    </row>
    <row r="932" spans="5:5" ht="14.25" customHeight="1" x14ac:dyDescent="0.25">
      <c r="E932" s="2"/>
    </row>
    <row r="933" spans="5:5" ht="14.25" customHeight="1" x14ac:dyDescent="0.25">
      <c r="E933" s="2"/>
    </row>
    <row r="934" spans="5:5" ht="14.25" customHeight="1" x14ac:dyDescent="0.25">
      <c r="E934" s="2"/>
    </row>
    <row r="935" spans="5:5" ht="14.25" customHeight="1" x14ac:dyDescent="0.25">
      <c r="E935" s="2"/>
    </row>
    <row r="936" spans="5:5" ht="14.25" customHeight="1" x14ac:dyDescent="0.25">
      <c r="E936" s="2"/>
    </row>
    <row r="937" spans="5:5" ht="14.25" customHeight="1" x14ac:dyDescent="0.25">
      <c r="E937" s="2"/>
    </row>
    <row r="938" spans="5:5" ht="14.25" customHeight="1" x14ac:dyDescent="0.25">
      <c r="E938" s="2"/>
    </row>
    <row r="939" spans="5:5" ht="14.25" customHeight="1" x14ac:dyDescent="0.25">
      <c r="E939" s="2"/>
    </row>
    <row r="940" spans="5:5" ht="14.25" customHeight="1" x14ac:dyDescent="0.25">
      <c r="E940" s="2"/>
    </row>
    <row r="941" spans="5:5" ht="14.25" customHeight="1" x14ac:dyDescent="0.25">
      <c r="E941" s="2"/>
    </row>
    <row r="942" spans="5:5" ht="14.25" customHeight="1" x14ac:dyDescent="0.25">
      <c r="E942" s="2"/>
    </row>
    <row r="943" spans="5:5" ht="14.25" customHeight="1" x14ac:dyDescent="0.25">
      <c r="E943" s="2"/>
    </row>
    <row r="944" spans="5:5" ht="14.25" customHeight="1" x14ac:dyDescent="0.25">
      <c r="E944" s="2"/>
    </row>
    <row r="945" spans="5:5" ht="14.25" customHeight="1" x14ac:dyDescent="0.25">
      <c r="E945" s="2"/>
    </row>
    <row r="946" spans="5:5" ht="14.25" customHeight="1" x14ac:dyDescent="0.25">
      <c r="E946" s="2"/>
    </row>
    <row r="947" spans="5:5" ht="14.25" customHeight="1" x14ac:dyDescent="0.25">
      <c r="E947" s="2"/>
    </row>
    <row r="948" spans="5:5" ht="14.25" customHeight="1" x14ac:dyDescent="0.25">
      <c r="E948" s="2"/>
    </row>
    <row r="949" spans="5:5" ht="14.25" customHeight="1" x14ac:dyDescent="0.25">
      <c r="E949" s="2"/>
    </row>
    <row r="950" spans="5:5" ht="14.25" customHeight="1" x14ac:dyDescent="0.25">
      <c r="E950" s="2"/>
    </row>
    <row r="951" spans="5:5" ht="14.25" customHeight="1" x14ac:dyDescent="0.25">
      <c r="E951" s="2"/>
    </row>
    <row r="952" spans="5:5" ht="14.25" customHeight="1" x14ac:dyDescent="0.25">
      <c r="E952" s="2"/>
    </row>
    <row r="953" spans="5:5" ht="14.25" customHeight="1" x14ac:dyDescent="0.25">
      <c r="E953" s="2"/>
    </row>
    <row r="954" spans="5:5" ht="14.25" customHeight="1" x14ac:dyDescent="0.25">
      <c r="E954" s="2"/>
    </row>
    <row r="955" spans="5:5" ht="14.25" customHeight="1" x14ac:dyDescent="0.25">
      <c r="E955" s="2"/>
    </row>
    <row r="956" spans="5:5" ht="14.25" customHeight="1" x14ac:dyDescent="0.25">
      <c r="E956" s="2"/>
    </row>
    <row r="957" spans="5:5" ht="14.25" customHeight="1" x14ac:dyDescent="0.25">
      <c r="E957" s="2"/>
    </row>
    <row r="958" spans="5:5" ht="14.25" customHeight="1" x14ac:dyDescent="0.25">
      <c r="E958" s="2"/>
    </row>
    <row r="959" spans="5:5" ht="14.25" customHeight="1" x14ac:dyDescent="0.25">
      <c r="E959" s="2"/>
    </row>
    <row r="960" spans="5:5" ht="14.25" customHeight="1" x14ac:dyDescent="0.25">
      <c r="E960" s="2"/>
    </row>
    <row r="961" spans="5:5" ht="14.25" customHeight="1" x14ac:dyDescent="0.25">
      <c r="E961" s="2"/>
    </row>
    <row r="962" spans="5:5" ht="14.25" customHeight="1" x14ac:dyDescent="0.25">
      <c r="E962" s="2"/>
    </row>
    <row r="963" spans="5:5" ht="14.25" customHeight="1" x14ac:dyDescent="0.25">
      <c r="E963" s="2"/>
    </row>
    <row r="964" spans="5:5" ht="14.25" customHeight="1" x14ac:dyDescent="0.25">
      <c r="E964" s="2"/>
    </row>
    <row r="965" spans="5:5" ht="14.25" customHeight="1" x14ac:dyDescent="0.25">
      <c r="E965" s="2"/>
    </row>
    <row r="966" spans="5:5" ht="14.25" customHeight="1" x14ac:dyDescent="0.25">
      <c r="E966" s="2"/>
    </row>
    <row r="967" spans="5:5" ht="14.25" customHeight="1" x14ac:dyDescent="0.25">
      <c r="E967" s="2"/>
    </row>
    <row r="968" spans="5:5" ht="14.25" customHeight="1" x14ac:dyDescent="0.25">
      <c r="E968" s="2"/>
    </row>
    <row r="969" spans="5:5" ht="14.25" customHeight="1" x14ac:dyDescent="0.25">
      <c r="E969" s="2"/>
    </row>
    <row r="970" spans="5:5" ht="14.25" customHeight="1" x14ac:dyDescent="0.25">
      <c r="E970" s="2"/>
    </row>
    <row r="971" spans="5:5" ht="14.25" customHeight="1" x14ac:dyDescent="0.25">
      <c r="E971" s="2"/>
    </row>
    <row r="972" spans="5:5" ht="14.25" customHeight="1" x14ac:dyDescent="0.25">
      <c r="E972" s="2"/>
    </row>
    <row r="973" spans="5:5" ht="14.25" customHeight="1" x14ac:dyDescent="0.25">
      <c r="E973" s="2"/>
    </row>
    <row r="974" spans="5:5" ht="14.25" customHeight="1" x14ac:dyDescent="0.25">
      <c r="E974" s="2"/>
    </row>
    <row r="975" spans="5:5" ht="14.25" customHeight="1" x14ac:dyDescent="0.25">
      <c r="E975" s="2"/>
    </row>
    <row r="976" spans="5:5" ht="14.25" customHeight="1" x14ac:dyDescent="0.25">
      <c r="E976" s="2"/>
    </row>
    <row r="977" spans="5:5" ht="14.25" customHeight="1" x14ac:dyDescent="0.25">
      <c r="E977" s="2"/>
    </row>
    <row r="978" spans="5:5" ht="14.25" customHeight="1" x14ac:dyDescent="0.25">
      <c r="E978" s="2"/>
    </row>
    <row r="979" spans="5:5" ht="14.25" customHeight="1" x14ac:dyDescent="0.25">
      <c r="E979" s="2"/>
    </row>
    <row r="980" spans="5:5" ht="14.25" customHeight="1" x14ac:dyDescent="0.25">
      <c r="E980" s="2"/>
    </row>
    <row r="981" spans="5:5" ht="14.25" customHeight="1" x14ac:dyDescent="0.25">
      <c r="E981" s="2"/>
    </row>
    <row r="982" spans="5:5" ht="14.25" customHeight="1" x14ac:dyDescent="0.25">
      <c r="E982" s="2"/>
    </row>
    <row r="983" spans="5:5" ht="14.25" customHeight="1" x14ac:dyDescent="0.25">
      <c r="E983" s="2"/>
    </row>
    <row r="984" spans="5:5" ht="14.25" customHeight="1" x14ac:dyDescent="0.25">
      <c r="E984" s="2"/>
    </row>
    <row r="985" spans="5:5" ht="14.25" customHeight="1" x14ac:dyDescent="0.25">
      <c r="E985" s="2"/>
    </row>
    <row r="986" spans="5:5" ht="14.25" customHeight="1" x14ac:dyDescent="0.25">
      <c r="E986" s="2"/>
    </row>
    <row r="987" spans="5:5" ht="14.25" customHeight="1" x14ac:dyDescent="0.25">
      <c r="E987" s="2"/>
    </row>
    <row r="988" spans="5:5" ht="14.25" customHeight="1" x14ac:dyDescent="0.25">
      <c r="E988" s="2"/>
    </row>
    <row r="989" spans="5:5" ht="14.25" customHeight="1" x14ac:dyDescent="0.25">
      <c r="E989" s="2"/>
    </row>
    <row r="990" spans="5:5" ht="14.25" customHeight="1" x14ac:dyDescent="0.25">
      <c r="E990" s="2"/>
    </row>
    <row r="991" spans="5:5" ht="14.25" customHeight="1" x14ac:dyDescent="0.25">
      <c r="E991" s="2"/>
    </row>
    <row r="992" spans="5:5" ht="14.25" customHeight="1" x14ac:dyDescent="0.25">
      <c r="E992" s="2"/>
    </row>
    <row r="993" spans="5:5" ht="14.25" customHeight="1" x14ac:dyDescent="0.25">
      <c r="E993" s="2"/>
    </row>
    <row r="994" spans="5:5" ht="14.25" customHeight="1" x14ac:dyDescent="0.25">
      <c r="E994" s="2"/>
    </row>
    <row r="995" spans="5:5" ht="14.25" customHeight="1" x14ac:dyDescent="0.25">
      <c r="E995" s="2"/>
    </row>
    <row r="996" spans="5:5" ht="14.25" customHeight="1" x14ac:dyDescent="0.25">
      <c r="E996" s="2"/>
    </row>
    <row r="997" spans="5:5" ht="14.25" customHeight="1" x14ac:dyDescent="0.25">
      <c r="E997" s="2"/>
    </row>
    <row r="998" spans="5:5" ht="14.25" customHeight="1" x14ac:dyDescent="0.25">
      <c r="E998" s="2"/>
    </row>
    <row r="999" spans="5:5" ht="14.25" customHeight="1" x14ac:dyDescent="0.25">
      <c r="E999" s="2"/>
    </row>
    <row r="1000" spans="5:5" ht="14.25" customHeight="1" x14ac:dyDescent="0.25">
      <c r="E1000" s="2"/>
    </row>
    <row r="1001" spans="5:5" ht="14.25" customHeight="1" x14ac:dyDescent="0.25">
      <c r="E1001" s="2"/>
    </row>
    <row r="1002" spans="5:5" ht="14.25" customHeight="1" x14ac:dyDescent="0.25">
      <c r="E1002" s="2"/>
    </row>
  </sheetData>
  <hyperlinks>
    <hyperlink ref="M2" r:id="rId1" xr:uid="{00000000-0004-0000-0000-000004000000}"/>
    <hyperlink ref="O2" r:id="rId2" xr:uid="{00000000-0004-0000-0000-000006000000}"/>
    <hyperlink ref="S2" r:id="rId3" xr:uid="{00000000-0004-0000-0000-000008000000}"/>
    <hyperlink ref="AA2" r:id="rId4" xr:uid="{00000000-0004-0000-0000-000009000000}"/>
    <hyperlink ref="AB2" r:id="rId5" xr:uid="{00000000-0004-0000-0000-00000A000000}"/>
    <hyperlink ref="AF2" r:id="rId6" xr:uid="{00000000-0004-0000-0000-00000C000000}"/>
    <hyperlink ref="AH2" r:id="rId7" xr:uid="{00000000-0004-0000-0000-00000D000000}"/>
    <hyperlink ref="AP2" r:id="rId8" xr:uid="{00000000-0004-0000-0000-00000F000000}"/>
    <hyperlink ref="M3" r:id="rId9" xr:uid="{00000000-0004-0000-0000-000012000000}"/>
    <hyperlink ref="O3" r:id="rId10" xr:uid="{00000000-0004-0000-0000-000014000000}"/>
    <hyperlink ref="S3" r:id="rId11" xr:uid="{00000000-0004-0000-0000-000016000000}"/>
    <hyperlink ref="AB3" r:id="rId12" xr:uid="{00000000-0004-0000-0000-000017000000}"/>
    <hyperlink ref="AF3" r:id="rId13" xr:uid="{00000000-0004-0000-0000-000019000000}"/>
    <hyperlink ref="AP7" r:id="rId14" xr:uid="{00000000-0004-0000-0000-00001B000000}"/>
    <hyperlink ref="D21" r:id="rId15" xr:uid="{00000000-0004-0000-0000-00001D000000}"/>
    <hyperlink ref="O21" r:id="rId16" xr:uid="{00000000-0004-0000-0000-000021000000}"/>
    <hyperlink ref="AH21" r:id="rId17" xr:uid="{00000000-0004-0000-0000-000023000000}"/>
    <hyperlink ref="A28" r:id="rId18" xr:uid="{00000000-0004-0000-0000-000024000000}"/>
    <hyperlink ref="A29" r:id="rId19" xr:uid="{00000000-0004-0000-0000-000025000000}"/>
    <hyperlink ref="A30" r:id="rId20" xr:uid="{00000000-0004-0000-0000-000026000000}"/>
  </hyperlinks>
  <pageMargins left="0.7" right="0.7" top="0.75" bottom="0.75" header="0" footer="0"/>
  <pageSetup orientation="landscape"/>
  <tableParts count="1"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 x14ac:dyDescent="0.2"/>
  <cols>
    <col min="1" max="7" width="7.625" customWidth="1"/>
    <col min="8" max="8" width="18.625" customWidth="1"/>
    <col min="9" max="9" width="7.625" customWidth="1"/>
    <col min="10" max="10" width="19.625" customWidth="1"/>
    <col min="11" max="12" width="7.625" customWidth="1"/>
    <col min="13" max="13" width="19.375" customWidth="1"/>
    <col min="14" max="17" width="7.625" customWidth="1"/>
    <col min="18" max="18" width="10.5" customWidth="1"/>
    <col min="19" max="26" width="7.625" customWidth="1"/>
  </cols>
  <sheetData>
    <row r="1" spans="1:26" ht="14.25" customHeight="1" x14ac:dyDescent="0.3">
      <c r="A1" s="9" t="s">
        <v>19</v>
      </c>
      <c r="B1" s="10" t="s">
        <v>280</v>
      </c>
      <c r="C1" s="9"/>
      <c r="D1" s="9"/>
      <c r="E1" s="9"/>
      <c r="F1" s="9"/>
      <c r="G1" s="9"/>
      <c r="H1" s="9" t="s">
        <v>15</v>
      </c>
      <c r="I1" s="9"/>
      <c r="J1" s="9"/>
      <c r="K1" s="9"/>
      <c r="L1" s="9"/>
      <c r="M1" s="9" t="s">
        <v>32</v>
      </c>
      <c r="N1" s="9"/>
      <c r="O1" s="9" t="s">
        <v>4</v>
      </c>
      <c r="P1" s="9"/>
      <c r="Q1" s="9"/>
      <c r="R1" s="11" t="s">
        <v>16</v>
      </c>
      <c r="S1" s="9"/>
      <c r="T1" s="9"/>
      <c r="U1" s="9"/>
      <c r="V1" s="9"/>
      <c r="W1" s="9"/>
      <c r="X1" s="9"/>
      <c r="Y1" s="9"/>
      <c r="Z1" s="9"/>
    </row>
    <row r="2" spans="1:26" ht="106.5" customHeight="1" x14ac:dyDescent="0.25">
      <c r="H2" s="10" t="s">
        <v>281</v>
      </c>
      <c r="M2" s="12" t="s">
        <v>282</v>
      </c>
      <c r="O2" s="10" t="s">
        <v>283</v>
      </c>
      <c r="R2" s="5" t="s">
        <v>284</v>
      </c>
    </row>
    <row r="3" spans="1:26" ht="14.25" customHeight="1" x14ac:dyDescent="0.2"/>
    <row r="4" spans="1:26" ht="14.25" customHeight="1" x14ac:dyDescent="0.2"/>
    <row r="5" spans="1:26" ht="14.25" customHeight="1" x14ac:dyDescent="0.2"/>
    <row r="6" spans="1:26" ht="14.25" customHeight="1" x14ac:dyDescent="0.2"/>
    <row r="7" spans="1:26" ht="14.25" customHeight="1" x14ac:dyDescent="0.2"/>
    <row r="8" spans="1:26" ht="14.25" customHeight="1" x14ac:dyDescent="0.2"/>
    <row r="9" spans="1:26" ht="14.25" customHeight="1" x14ac:dyDescent="0.2"/>
    <row r="10" spans="1:26" ht="14.25" customHeight="1" x14ac:dyDescent="0.2"/>
    <row r="11" spans="1:26" ht="14.25" customHeight="1" x14ac:dyDescent="0.2"/>
    <row r="12" spans="1:26" ht="14.25" customHeight="1" x14ac:dyDescent="0.2"/>
    <row r="13" spans="1:26" ht="14.25" customHeight="1" x14ac:dyDescent="0.2"/>
    <row r="14" spans="1:26" ht="14.25" customHeight="1" x14ac:dyDescent="0.2"/>
    <row r="15" spans="1:26" ht="14.25" customHeight="1" x14ac:dyDescent="0.2"/>
    <row r="16" spans="1:26" ht="14.25" customHeight="1" x14ac:dyDescent="0.25">
      <c r="A16" s="4" t="s">
        <v>285</v>
      </c>
    </row>
    <row r="17" spans="1:1" ht="14.25" customHeight="1" x14ac:dyDescent="0.25">
      <c r="A17" s="4" t="s">
        <v>286</v>
      </c>
    </row>
    <row r="18" spans="1:1" ht="14.25" customHeight="1" x14ac:dyDescent="0.25">
      <c r="A18" s="4" t="s">
        <v>287</v>
      </c>
    </row>
    <row r="19" spans="1:1" ht="14.25" customHeight="1" x14ac:dyDescent="0.25">
      <c r="A19" s="4" t="s">
        <v>288</v>
      </c>
    </row>
    <row r="20" spans="1:1" ht="14.25" customHeight="1" x14ac:dyDescent="0.2"/>
    <row r="21" spans="1:1" ht="14.25" customHeight="1" x14ac:dyDescent="0.2"/>
    <row r="22" spans="1:1" ht="14.25" customHeight="1" x14ac:dyDescent="0.2"/>
    <row r="23" spans="1:1" ht="14.25" customHeight="1" x14ac:dyDescent="0.2"/>
    <row r="24" spans="1:1" ht="14.25" customHeight="1" x14ac:dyDescent="0.2"/>
    <row r="25" spans="1:1" ht="14.25" customHeight="1" x14ac:dyDescent="0.2"/>
    <row r="26" spans="1:1" ht="14.25" customHeight="1" x14ac:dyDescent="0.2"/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hyperlinks>
    <hyperlink ref="B1" r:id="rId1" xr:uid="{00000000-0004-0000-0100-000000000000}"/>
    <hyperlink ref="H2" r:id="rId2" xr:uid="{00000000-0004-0000-0100-000001000000}"/>
    <hyperlink ref="O2" r:id="rId3" xr:uid="{00000000-0004-0000-0100-000002000000}"/>
  </hyperlinks>
  <pageMargins left="0.7" right="0.7" top="0.75" bottom="0.75" header="0" footer="0"/>
  <pageSetup orientation="landscape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B154EC96A9374E911D9AAFCCE67325" ma:contentTypeVersion="13" ma:contentTypeDescription="Create a new document." ma:contentTypeScope="" ma:versionID="9d4856240d6be298659fba17d6de2b6b">
  <xsd:schema xmlns:xsd="http://www.w3.org/2001/XMLSchema" xmlns:xs="http://www.w3.org/2001/XMLSchema" xmlns:p="http://schemas.microsoft.com/office/2006/metadata/properties" xmlns:ns3="4657752a-be96-4193-a870-625f9f23325f" xmlns:ns4="ba4f557c-a14c-4b4d-b74b-d1bfd23094cc" targetNamespace="http://schemas.microsoft.com/office/2006/metadata/properties" ma:root="true" ma:fieldsID="692a1ba3ef3bff57878ac5a8195935d3" ns3:_="" ns4:_="">
    <xsd:import namespace="4657752a-be96-4193-a870-625f9f23325f"/>
    <xsd:import namespace="ba4f557c-a14c-4b4d-b74b-d1bfd23094c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752a-be96-4193-a870-625f9f2332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f557c-a14c-4b4d-b74b-d1bfd2309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32D8BE-5B47-4B7A-A684-30805FFC7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7752a-be96-4193-a870-625f9f23325f"/>
    <ds:schemaRef ds:uri="ba4f557c-a14c-4b4d-b74b-d1bfd2309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13BED3-2E98-45B0-B96C-F92A05585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1F0FE8-C90C-4D1A-9EA0-A431AAC1007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ba4f557c-a14c-4b4d-b74b-d1bfd23094cc"/>
    <ds:schemaRef ds:uri="4657752a-be96-4193-a870-625f9f23325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Info</vt:lpstr>
      <vt:lpstr>Scenario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Simulation</dc:creator>
  <cp:lastModifiedBy>CUMC IT</cp:lastModifiedBy>
  <dcterms:created xsi:type="dcterms:W3CDTF">2020-03-17T19:46:22Z</dcterms:created>
  <dcterms:modified xsi:type="dcterms:W3CDTF">2020-07-29T19:15:24Z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0x01010030B154EC96A9374E911D9AAFCCE67325</vt:lpwstr>
  </property>
</Properties>
</file>